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ใบเสนอราคา" sheetId="1" state="visible" r:id="rId3"/>
    <sheet name="ตั้งค่าร้าน" sheetId="2" state="visible" r:id="rId4"/>
    <sheet name="สินค้า-บริการ" sheetId="3" state="visible" r:id="rId5"/>
    <sheet name="ลูกค้า" sheetId="4" state="visible" r:id="rId6"/>
    <sheet name="ทะเบียนเอกสาร" sheetId="5" state="visible" r:id="rId7"/>
    <sheet name="วิธีใช้" sheetId="6" state="visible" r:id="rId8"/>
    <sheet name="_calc" sheetId="7" state="hidden" r:id="rId9"/>
  </sheets>
  <definedNames>
    <definedName function="false" hidden="false" localSheetId="1" name="_xlnm.Print_Area" vbProcedure="false">ตั้งค่าร้าน!$A$1:$C$31</definedName>
    <definedName function="false" hidden="false" localSheetId="4" name="_xlnm.Print_Area" vbProcedure="false">ทะเบียนเอกสาร!$A$1:$H$60</definedName>
    <definedName function="false" hidden="true" localSheetId="4" name="_xlnm._FilterDatabase" vbProcedure="false">ทะเบียนเอกสาร!$A$5:$H$1005</definedName>
    <definedName function="false" hidden="false" localSheetId="0" name="_xlnm.Print_Area" vbProcedure="false">ใบเสนอราคา!$A$1:$J$47</definedName>
    <definedName function="false" hidden="false" localSheetId="3" name="_xlnm.Print_Area" vbProcedure="false">ลูกค้า!$A$1:$G$60</definedName>
    <definedName function="false" hidden="false" localSheetId="5" name="_xlnm.Print_Area" vbProcedure="false">วิธีใช้!$A$1:$B$30</definedName>
    <definedName function="false" hidden="false" localSheetId="2" name="_xlnm.Print_Area" vbProcedure="false">'สินค้า-บริการ'!$A$1:$E$60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<sst xmlns="http://schemas.openxmlformats.org/spreadsheetml/2006/main" count="1239" uniqueCount="1205">
  <si>
    <t xml:space="preserve">วิธีใช้เร็ว ๆ  (แผงด้านขวานี้ไม่ถูกพิมพ์)</t>
  </si>
  <si>
    <t xml:space="preserve">1. กรอกข้อมูลร้านครั้งแรกที่แผ่น "ตั้งค่าร้าน"</t>
  </si>
  <si>
    <t xml:space="preserve">2. ใส่สินค้าที่แผ่น "สินค้า-บริการ" แล้วเลือกรหัสในช่อง "รหัส"</t>
  </si>
  <si>
    <t xml:space="preserve">3. ไม่มีรหัส? พิมพ์ชื่อ หน่วย ราคา ทับในแถวได้เลย</t>
  </si>
  <si>
    <t xml:space="preserve">4. ใส่จำนวน · ส่วนลดรายบรรทัดใส่ในช่อง "ส่วนลด" (บาท)</t>
  </si>
  <si>
    <t xml:space="preserve">5. เลือกประเภทเอกสาร ลูกค้า VAT ที่แผงสีเหลืองด้านล่าง</t>
  </si>
  <si>
    <t xml:space="preserve">6. ยอดรวม VAT หัก ณ ที่จ่าย และตัวอักษร คำนวณเอง</t>
  </si>
  <si>
    <t xml:space="preserve">7. บันทึกเป็น PDF: ไฟล์ &gt; ส่งออก / ดาวน์โหลด &gt; PDF</t>
  </si>
  <si>
    <t xml:space="preserve">8. เปลี่ยนโลโก้: คลิกขวาที่รูป &gt; เปลี่ยนรูป</t>
  </si>
  <si>
    <t xml:space="preserve">จดรายรับรายจ่ายร้านผ่าน LINE ฟรี? แอด @kasetidea (คลิก)</t>
  </si>
  <si>
    <t xml:space="preserve">ตั้งค่าเอกสารใบนี้</t>
  </si>
  <si>
    <t xml:space="preserve">ช่องสีเหลือง กรอก / เลือกได้</t>
  </si>
  <si>
    <t xml:space="preserve">P001</t>
  </si>
  <si>
    <t xml:space="preserve">ประเภทเอกสาร</t>
  </si>
  <si>
    <t xml:space="preserve">ใบเสนอราคา</t>
  </si>
  <si>
    <t xml:space="preserve">P003</t>
  </si>
  <si>
    <t xml:space="preserve">ภาษาบนเอกสาร</t>
  </si>
  <si>
    <t xml:space="preserve">ไทย</t>
  </si>
  <si>
    <t xml:space="preserve">S001</t>
  </si>
  <si>
    <t xml:space="preserve">เลขที่เอกสาร (ลำดับ)</t>
  </si>
  <si>
    <t xml:space="preserve">ใบถัดไปเปลี่ยนเป็น 2, 3, ...</t>
  </si>
  <si>
    <t xml:space="preserve">S002</t>
  </si>
  <si>
    <t xml:space="preserve">วันที่ออกเอกสาร</t>
  </si>
  <si>
    <t xml:space="preserve">ว่างไว้ = วันนี้ (ใส่วันที่จริงเมื่อจะเก็บไฟล์)</t>
  </si>
  <si>
    <t xml:space="preserve">ยืนราคา / เครดิต (วัน)</t>
  </si>
  <si>
    <t xml:space="preserve">ใบแจ้งหนี้ = ครบกำหนดชำระ</t>
  </si>
  <si>
    <t xml:space="preserve">ลูกค้า (เลือกหรือพิมพ์)</t>
  </si>
  <si>
    <t xml:space="preserve">บริษัท ตัวอย่างการเกษตร จำกัด</t>
  </si>
  <si>
    <t xml:space="preserve">ชื่อที่ไม่มีในแผ่นลูกค้า ให้พิมพ์ที่อยู่ในใบได้เลย</t>
  </si>
  <si>
    <t xml:space="preserve">ภาษีมูลค่าเพิ่ม</t>
  </si>
  <si>
    <t xml:space="preserve">VAT 7% แยกนอกราคา</t>
  </si>
  <si>
    <t xml:space="preserve">หัก ณ ที่จ่าย</t>
  </si>
  <si>
    <t xml:space="preserve">ไม่หัก</t>
  </si>
  <si>
    <t xml:space="preserve">ส่วนลดท้ายบิล (บาท)</t>
  </si>
  <si>
    <t xml:space="preserve">เงื่อนไขชำระ (เฉพาะใบนี้)</t>
  </si>
  <si>
    <t xml:space="preserve">ว่างไว้ = ใช้ค่าในแผ่นตั้งค่าร้าน</t>
  </si>
  <si>
    <t xml:space="preserve">อ้างอิง / ชำระโดย</t>
  </si>
  <si>
    <t xml:space="preserve">ใช้กับใบส่งของ / ใบเสร็จ</t>
  </si>
  <si>
    <t xml:space="preserve">หมายเหตุเพิ่ม (เฉพาะใบนี้)</t>
  </si>
  <si>
    <t xml:space="preserve">บันทึกลงแผ่น "ทะเบียนเอกสาร": คัดลอก 5 ช่องล่างนี้ แล้ว "วางแบบค่า" (Paste Values)</t>
  </si>
  <si>
    <t xml:space="preserve">เลขที่</t>
  </si>
  <si>
    <t xml:space="preserve">วันที่</t>
  </si>
  <si>
    <t xml:space="preserve">ประเภท</t>
  </si>
  <si>
    <t xml:space="preserve">ลูกค้า</t>
  </si>
  <si>
    <t xml:space="preserve">ยอดรวม (บาท)</t>
  </si>
  <si>
    <t xml:space="preserve">.......................................................</t>
  </si>
  <si>
    <t xml:space="preserve">ตั้งค่าร้าน  —  กรอกครั้งเดียว ข้อมูลจะขึ้นบนเอกสารทุกใบ</t>
  </si>
  <si>
    <t xml:space="preserve">ข้อมูลร้าน (หัวเอกสาร)</t>
  </si>
  <si>
    <t xml:space="preserve">ชื่อร้าน / บริษัท</t>
  </si>
  <si>
    <t xml:space="preserve">ร้านตัวอย่างพรรณไม้</t>
  </si>
  <si>
    <t xml:space="preserve">แก้เป็นชื่อร้านของคุณ</t>
  </si>
  <si>
    <t xml:space="preserve">ที่อยู่ บรรทัด 1</t>
  </si>
  <si>
    <t xml:space="preserve">99/9 หมู่ 9 ต.ตัวอย่าง อ.เมือง</t>
  </si>
  <si>
    <t xml:space="preserve">ที่อยู่ บรรทัด 2</t>
  </si>
  <si>
    <t xml:space="preserve">จ.นครปฐม 73000</t>
  </si>
  <si>
    <t xml:space="preserve">เลขประจำตัวผู้เสียภาษี</t>
  </si>
  <si>
    <t xml:space="preserve">0-0000-00000-00-0</t>
  </si>
  <si>
    <t xml:space="preserve">บุคคลธรรมดาใช้เลขบัตรประชาชน 13 หลัก หรือเว้นว่างไว้</t>
  </si>
  <si>
    <t xml:space="preserve">สาขา</t>
  </si>
  <si>
    <t xml:space="preserve">สำนักงานใหญ่</t>
  </si>
  <si>
    <t xml:space="preserve">บุคคลธรรมดาเว้นว่างได้</t>
  </si>
  <si>
    <t xml:space="preserve">โทรศัพท์</t>
  </si>
  <si>
    <t xml:space="preserve">08x-xxx-xxxx</t>
  </si>
  <si>
    <t xml:space="preserve">อีเมล / LINE / เว็บไซต์</t>
  </si>
  <si>
    <t xml:space="preserve">LINE: @ร้านตัวอย่าง</t>
  </si>
  <si>
    <t xml:space="preserve">ชื่อผู้ออกเอกสาร (เซ็นชื่อ)</t>
  </si>
  <si>
    <t xml:space="preserve">สมชาย ใจดี</t>
  </si>
  <si>
    <t xml:space="preserve">ขึ้นใต้ช่องลายเซ็นฝั่งร้าน</t>
  </si>
  <si>
    <t xml:space="preserve">ตำแหน่ง</t>
  </si>
  <si>
    <t xml:space="preserve">เจ้าของร้าน</t>
  </si>
  <si>
    <t xml:space="preserve">บัญชีรับเงิน (ขึ้นท้ายเอกสาร)</t>
  </si>
  <si>
    <t xml:space="preserve">ธนาคาร</t>
  </si>
  <si>
    <t xml:space="preserve">กสิกรไทย</t>
  </si>
  <si>
    <t xml:space="preserve">เว้นว่างถ้าไม่ต้องการแสดง</t>
  </si>
  <si>
    <t xml:space="preserve">เลขที่บัญชี</t>
  </si>
  <si>
    <t xml:space="preserve">xxx-x-xxxxx-x</t>
  </si>
  <si>
    <t xml:space="preserve">ชื่อบัญชี</t>
  </si>
  <si>
    <t xml:space="preserve">พร้อมเพย์</t>
  </si>
  <si>
    <t xml:space="preserve">เบอร์โทรหรือเลขบัตรประชาชน (ไม่ใส่ก็ได้)</t>
  </si>
  <si>
    <t xml:space="preserve">ค่าเริ่มต้นของเอกสาร</t>
  </si>
  <si>
    <t xml:space="preserve">เงื่อนไขการชำระเงิน</t>
  </si>
  <si>
    <t xml:space="preserve">โอนชำระก่อนส่งสินค้า</t>
  </si>
  <si>
    <t xml:space="preserve">แก้เฉพาะใบได้ที่แผงตั้งค่าข้างใบเสนอราคา</t>
  </si>
  <si>
    <t xml:space="preserve">หมายเหตุท้ายเอกสาร</t>
  </si>
  <si>
    <t xml:space="preserve">ราคานี้รวมค่าขนส่งในพื้นที่แล้ว</t>
  </si>
  <si>
    <t xml:space="preserve">ขึ้นทุกใบ ลบได้</t>
  </si>
  <si>
    <t xml:space="preserve">อักษรนำเลขที่ ใบเสนอราคา</t>
  </si>
  <si>
    <t xml:space="preserve">QT</t>
  </si>
  <si>
    <t xml:space="preserve">อักษรนำเลขที่ ใบแจ้งหนี้</t>
  </si>
  <si>
    <t xml:space="preserve">IV</t>
  </si>
  <si>
    <t xml:space="preserve">อักษรนำเลขที่ ใบส่งของ</t>
  </si>
  <si>
    <t xml:space="preserve">DO</t>
  </si>
  <si>
    <t xml:space="preserve">อักษรนำเลขที่ ใบเสร็จรับเงิน</t>
  </si>
  <si>
    <t xml:space="preserve">RE</t>
  </si>
  <si>
    <t xml:space="preserve">ปีในเลขที่เอกสาร</t>
  </si>
  <si>
    <t xml:space="preserve">พ.ศ.</t>
  </si>
  <si>
    <t xml:space="preserve">เช่น QT2569-0001 · เลือก ค.ศ. หรือไม่ใส่ปีได้</t>
  </si>
  <si>
    <t xml:space="preserve">เครดิตแบบฟอร์มท้ายเอกสาร</t>
  </si>
  <si>
    <t xml:space="preserve">แสดง</t>
  </si>
  <si>
    <t xml:space="preserve">ขอบคุณที่ช่วยบอกต่อ เลือก "ไม่แสดง" เพื่อซ่อน</t>
  </si>
  <si>
    <t xml:space="preserve">ต้องการจดรายรับรายจ่ายร้านง่าย ๆ ผ่าน LINE ฟรี?  แอด @kasetidea  (คลิก)</t>
  </si>
  <si>
    <t xml:space="preserve">รายการสินค้า / บริการ  —  ใส่ครั้งเดียว แล้วเลือกรหัสในใบเสนอราคา ชื่อ หน่วย ราคาจะขึ้นเอง</t>
  </si>
  <si>
    <t xml:space="preserve">รหัส</t>
  </si>
  <si>
    <t xml:space="preserve">ชื่อสินค้า / บริการ</t>
  </si>
  <si>
    <t xml:space="preserve">หน่วย</t>
  </si>
  <si>
    <t xml:space="preserve">ราคาต่อหน่วย (บาท)</t>
  </si>
  <si>
    <t xml:space="preserve">หมายเหตุ</t>
  </si>
  <si>
    <t xml:space="preserve">ต้นมอนสเตอร่า กระถาง 8 นิ้ว</t>
  </si>
  <si>
    <t xml:space="preserve">ต้น</t>
  </si>
  <si>
    <t xml:space="preserve">ตัวอย่าง แก้หรือลบได้</t>
  </si>
  <si>
    <t xml:space="preserve">P002</t>
  </si>
  <si>
    <t xml:space="preserve">ต้นลิ้นมังกร กระถาง 6 นิ้ว</t>
  </si>
  <si>
    <t xml:space="preserve">ดินปลูกผสมพร้อมใช้ 5 กก.</t>
  </si>
  <si>
    <t xml:space="preserve">ถุง</t>
  </si>
  <si>
    <t xml:space="preserve">P004</t>
  </si>
  <si>
    <t xml:space="preserve">ปุ๋ยละลายช้า 100 กรัม</t>
  </si>
  <si>
    <t xml:space="preserve">ค่าจัดสวนหน้าบ้าน (เหมา)</t>
  </si>
  <si>
    <t xml:space="preserve">งาน</t>
  </si>
  <si>
    <t xml:space="preserve">ค่าขนส่งและติดตั้ง</t>
  </si>
  <si>
    <t xml:space="preserve">เที่ยว</t>
  </si>
  <si>
    <t xml:space="preserve">S003</t>
  </si>
  <si>
    <t xml:space="preserve">ค่าดูแลสวนรายเดือน</t>
  </si>
  <si>
    <t xml:space="preserve">เดือน</t>
  </si>
  <si>
    <t xml:space="preserve">รายชื่อลูกค้า  —  ใส่ครั้งเดียว แล้วเลือกชื่อในแผงตั้งค่าข้างใบเสนอราคา ที่อยู่จะขึ้นเอง</t>
  </si>
  <si>
    <t xml:space="preserve">ชื่อลูกค้า / บริษัท</t>
  </si>
  <si>
    <t xml:space="preserve">เลขผู้เสียภาษี</t>
  </si>
  <si>
    <t xml:space="preserve">ผู้ติดต่อ</t>
  </si>
  <si>
    <t xml:space="preserve">123 ถ.เพชรเกษม ต.สนามจันทร์</t>
  </si>
  <si>
    <t xml:space="preserve">อ.เมือง จ.นครปฐม 73000</t>
  </si>
  <si>
    <t xml:space="preserve">0-1055-00000-00-0</t>
  </si>
  <si>
    <t xml:space="preserve">034-000-000</t>
  </si>
  <si>
    <t xml:space="preserve">คุณวิไล</t>
  </si>
  <si>
    <t xml:space="preserve">คุณสมหญิง รักสวน</t>
  </si>
  <si>
    <t xml:space="preserve">45/6 ซ.สุขใจ ถ.ประชาอุทิศ</t>
  </si>
  <si>
    <t xml:space="preserve">เขตทุ่งครุ กรุงเทพฯ 10140</t>
  </si>
  <si>
    <t xml:space="preserve">089-000-0000</t>
  </si>
  <si>
    <t xml:space="preserve">ทะเบียนเอกสาร  —  เก็บทุกใบไว้ที่เดียว ติดตามว่าลูกค้าตอบหรือยัง และเก็บเงินครบไหม</t>
  </si>
  <si>
    <t xml:space="preserve">ใบเสนอราคาทั้งหมด (ใบ)</t>
  </si>
  <si>
    <t xml:space="preserve">มูลค่าที่เสนอ (บาท)</t>
  </si>
  <si>
    <t xml:space="preserve">ลูกค้าอนุมัติ (ใบ)</t>
  </si>
  <si>
    <t xml:space="preserve">อัตราปิดการขาย</t>
  </si>
  <si>
    <t xml:space="preserve">รอลูกค้าตอบ (ใบ)</t>
  </si>
  <si>
    <t xml:space="preserve">ใบแจ้งหนี้ค้างรับ (บาท)</t>
  </si>
  <si>
    <t xml:space="preserve">อัตราปิดการขาย = ใบที่อนุมัติ ÷ ใบที่ลูกค้าตอบแล้ว (ไม่นับที่รอตอบ)</t>
  </si>
  <si>
    <t xml:space="preserve">สถานะ</t>
  </si>
  <si>
    <t xml:space="preserve">ติดตามอีกครั้ง</t>
  </si>
  <si>
    <t xml:space="preserve">QT2569-0001</t>
  </si>
  <si>
    <t xml:space="preserve">อนุมัติ</t>
  </si>
  <si>
    <t xml:space="preserve">ตัวอย่าง ลบได้</t>
  </si>
  <si>
    <t xml:space="preserve">QT2569-0002</t>
  </si>
  <si>
    <t xml:space="preserve">รอตอบ</t>
  </si>
  <si>
    <t xml:space="preserve">IV2569-0001</t>
  </si>
  <si>
    <t xml:space="preserve">ใบแจ้งหนี้</t>
  </si>
  <si>
    <t xml:space="preserve">รอชำระ</t>
  </si>
  <si>
    <t xml:space="preserve">ใบเสนอราคา Excel ฟรี จาก KASETIDEA — วิธีใช้</t>
  </si>
  <si>
    <t xml:space="preserve">ไฟล์เดียวออกได้ 4 แบบ: ใบเสนอราคา · ใบแจ้งหนี้ · ใบส่งของ · ใบเสร็จรับเงิน  ·  ภาษาไทย / อังกฤษ / สองภาษา  ·  เปิดได้ทั้ง Excel, Google Sheets และ LibreOffice</t>
  </si>
  <si>
    <t xml:space="preserve">เริ่มใช้ครั้งแรก (5 นาที)</t>
  </si>
  <si>
    <t xml:space="preserve">1) แผ่น "ตั้งค่าร้าน" — ใส่ชื่อร้าน ที่อยู่ เลขผู้เสียภาษี เบอร์โทร บัญชีรับเงิน และชื่อคนเซ็น ข้อมูลจะขึ้นหัวและท้ายเอกสารทุกใบ</t>
  </si>
  <si>
    <t xml:space="preserve">2) เปลี่ยนโลโก้ — ที่แผ่น "ใบเสนอราคา" คลิกขวาที่รูปโลโก้ &gt; เปลี่ยนรูป (Change Picture) แล้วเลือกรูปโลโก้ร้าน ถ้าไม่มีโลโก้ให้คลิกรูปแล้วกด Delete</t>
  </si>
  <si>
    <t xml:space="preserve">3) แผ่น "สินค้า-บริการ" — ใส่รหัส ชื่อ หน่วย และราคาของสินค้าที่ขายบ่อย (ได้ 300 รายการ)</t>
  </si>
  <si>
    <t xml:space="preserve">4) แผ่น "ลูกค้า" — ใส่ชื่อ ที่อยู่ เลขผู้เสียภาษีของลูกค้าประจำ (ได้ 500 ราย) · ลบข้อมูลตัวอย่างได้เลย</t>
  </si>
  <si>
    <t xml:space="preserve">ออกใบเสนอราคาแต่ละใบ</t>
  </si>
  <si>
    <t xml:space="preserve">1) ดูแผง "ตั้งค่าเอกสารใบนี้" ทางขวาของใบ (ส่วนนี้ไม่ถูกพิมพ์) เลือกประเภทเอกสาร ภาษา เลขที่ วันที่ ลูกค้า VAT และหัก ณ ที่จ่าย</t>
  </si>
  <si>
    <t xml:space="preserve">2) ในตารางรายการ เลือกรหัสในช่อง "รหัส" ชื่อ หน่วย ราคาจะขึ้นเอง แล้วใส่ "จำนวน" · ถ้าเป็นรายการใหม่ที่ไม่มีรหัส พิมพ์ชื่อ หน่วย ราคาทับได้เลย</t>
  </si>
  <si>
    <t xml:space="preserve">3) ส่วนลดเฉพาะบรรทัด ใส่ในช่อง "ส่วนลด" เป็นบาท · ส่วนลดท้ายบิล ใส่ในแผงตั้งค่า</t>
  </si>
  <si>
    <t xml:space="preserve">4) ยอดรวม ภาษีมูลค่าเพิ่ม หัก ณ ที่จ่าย ยอดสุทธิ และจำนวนเงินตัวอักษร (บาทถ้วน) คำนวณให้อัตโนมัติ</t>
  </si>
  <si>
    <t xml:space="preserve">5) บันทึกเป็น PDF ส่งลูกค้า — Excel: ไฟล์ &gt; ส่งออก &gt; สร้าง PDF · Google Sheets: ไฟล์ &gt; ดาวน์โหลด &gt; PDF · ตั้งค่าหน้าไว้พอดี A4 แล้ว</t>
  </si>
  <si>
    <t xml:space="preserve">6) ใบถัดไป เปลี่ยน "เลขที่เอกสาร (ลำดับ)" เป็นเลขถัดไป แล้วเปลี่ยนลูกค้าและรายการ · เก็บไฟล์นี้ไว้เป็นต้นแบบ ส่งลูกค้าเป็น PDF</t>
  </si>
  <si>
    <t xml:space="preserve">เลือก VAT ให้ถูก</t>
  </si>
  <si>
    <t xml:space="preserve">• ไม่มี VAT — ร้านหรือบุคคลธรรมดาที่ไม่ได้จดทะเบียนภาษีมูลค่าเพิ่ม (รายได้ไม่ถึง 1.8 ล้านบาทต่อปี ไม่ต้องจด)</t>
  </si>
  <si>
    <t xml:space="preserve">• VAT 7% แยกนอกราคา — ราคาสินค้ายังไม่รวม VAT ระบบบวก 7% ให้ท้ายบิล</t>
  </si>
  <si>
    <t xml:space="preserve">• VAT 7% รวมในราคาแล้ว — ราคาที่ใส่รวม VAT แล้ว ระบบถอด VAT ออกมาแสดง (ยอด × 7/107)</t>
  </si>
  <si>
    <t xml:space="preserve">• หัก ณ ที่จ่าย — ใช้เมื่อลูกค้าเป็นบริษัทและเป็นค่าบริการ/ค่าจ้าง เช่น ค่าจัดสวน 3% ค่าขนส่ง 1% ค่าโฆษณา 2% ค่าเช่า 5% คิดจากยอดก่อน VAT</t>
  </si>
  <si>
    <t xml:space="preserve">ใบอื่นจากไฟล์เดียวกัน</t>
  </si>
  <si>
    <t xml:space="preserve">• ลูกค้าตกลงแล้ว เปลี่ยน "ประเภทเอกสาร" เป็นใบแจ้งหนี้ / ใบส่งของ / ใบเสร็จรับเงิน รายการเดิมอยู่ครบ หัวเอกสาร เลขที่ และช่องเซ็นชื่อจะเปลี่ยนตาม</t>
  </si>
  <si>
    <t xml:space="preserve">• ใบเสร็จรับเงินจากไฟล์นี้เป็นใบเสร็จทั่วไป ถ้าร้านจด VAT และต้องออก "ใบกำกับภาษีเต็มรูป" ต้องมีข้อความและรายละเอียดตามกรมสรรพากรกำหนด</t>
  </si>
  <si>
    <t xml:space="preserve">ทะเบียนเอกสาร</t>
  </si>
  <si>
    <t xml:space="preserve">• คัดลอก 5 ช่องใต้แผงตั้งค่า แล้ววางแบบค่า (Paste Values) ที่แผ่น "ทะเบียนเอกสาร" เพื่อดูว่าส่งไปกี่ใบ ปิดการขายได้กี่ % และใบไหนถึงวันต้องตามลูกค้า (ขึ้นสีแดง)</t>
  </si>
  <si>
    <t xml:space="preserve">เปิดใน Google Sheets</t>
  </si>
  <si>
    <t xml:space="preserve">• อัปโหลดไฟล์ขึ้น Google Drive &gt; เปิดด้วย Google ชีต ใช้ได้ทุกสูตร (ไม่ใช้ BAHTTEXT จึงแปลงตัวอักษรได้ทุกโปรแกรม) · เปลี่ยนโลโก้ใน Sheets: คลิกรูป &gt; ลบ แล้ว แทรก &gt; รูปภาพ &gt; รูปภาพบนเซลล์</t>
  </si>
  <si>
    <t xml:space="preserve">ต้องการจดรายรับรายจ่ายร้านง่าย ๆ ผ่าน LINE ฟรี? แอด @kasetidea พิมพ์ "ขาย 500" ก็จดให้  —  คลิกที่นี่</t>
  </si>
  <si>
    <t xml:space="preserve">ดาวน์โหลดเวอร์ชันล่าสุดและแบบฟอร์มฟรีอื่น ๆ: https://kasetidea.com/tools/quotation/</t>
  </si>
  <si>
    <t xml:space="preserve">doc</t>
  </si>
  <si>
    <t xml:space="preserve">lang</t>
  </si>
  <si>
    <t xml:space="preserve">One</t>
  </si>
  <si>
    <t xml:space="preserve">vat</t>
  </si>
  <si>
    <t xml:space="preserve">Two</t>
  </si>
  <si>
    <t xml:space="preserve">wht</t>
  </si>
  <si>
    <t xml:space="preserve">Three</t>
  </si>
  <si>
    <t xml:space="preserve">date</t>
  </si>
  <si>
    <t xml:space="preserve">Four</t>
  </si>
  <si>
    <t xml:space="preserve">year</t>
  </si>
  <si>
    <t xml:space="preserve">Five</t>
  </si>
  <si>
    <t xml:space="preserve">prefix</t>
  </si>
  <si>
    <t xml:space="preserve">Six</t>
  </si>
  <si>
    <t xml:space="preserve">docno</t>
  </si>
  <si>
    <t xml:space="preserve">Seven</t>
  </si>
  <si>
    <t xml:space="preserve">Eight</t>
  </si>
  <si>
    <t xml:space="preserve">due</t>
  </si>
  <si>
    <t xml:space="preserve">Nine</t>
  </si>
  <si>
    <t xml:space="preserve">Ten</t>
  </si>
  <si>
    <t xml:space="preserve">Eleven</t>
  </si>
  <si>
    <t xml:space="preserve">subtotal</t>
  </si>
  <si>
    <t xml:space="preserve">Twelve</t>
  </si>
  <si>
    <t xml:space="preserve">discount</t>
  </si>
  <si>
    <t xml:space="preserve">Thirteen</t>
  </si>
  <si>
    <t xml:space="preserve">after</t>
  </si>
  <si>
    <t xml:space="preserve">Fourteen</t>
  </si>
  <si>
    <t xml:space="preserve">Fifteen</t>
  </si>
  <si>
    <t xml:space="preserve">base</t>
  </si>
  <si>
    <t xml:space="preserve">Sixteen</t>
  </si>
  <si>
    <t xml:space="preserve">total</t>
  </si>
  <si>
    <t xml:space="preserve">Seventeen</t>
  </si>
  <si>
    <t xml:space="preserve">wht amt</t>
  </si>
  <si>
    <t xml:space="preserve">Eighteen</t>
  </si>
  <si>
    <t xml:space="preserve">net</t>
  </si>
  <si>
    <t xml:space="preserve">Nineteen</t>
  </si>
  <si>
    <t xml:space="preserve">Twenty</t>
  </si>
  <si>
    <t xml:space="preserve">Twenty-One</t>
  </si>
  <si>
    <t xml:space="preserve">S</t>
  </si>
  <si>
    <t xml:space="preserve">Twenty-Two</t>
  </si>
  <si>
    <t xml:space="preserve">D</t>
  </si>
  <si>
    <t xml:space="preserve">Twenty-Three</t>
  </si>
  <si>
    <t xml:space="preserve">A</t>
  </si>
  <si>
    <t xml:space="preserve">Twenty-Four</t>
  </si>
  <si>
    <t xml:space="preserve">P</t>
  </si>
  <si>
    <t xml:space="preserve">Twenty-Five</t>
  </si>
  <si>
    <t xml:space="preserve">V</t>
  </si>
  <si>
    <t xml:space="preserve">Twenty-Six</t>
  </si>
  <si>
    <t xml:space="preserve">G</t>
  </si>
  <si>
    <t xml:space="preserve">Twenty-Seven</t>
  </si>
  <si>
    <t xml:space="preserve">W</t>
  </si>
  <si>
    <t xml:space="preserve">Twenty-Eight</t>
  </si>
  <si>
    <t xml:space="preserve">N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</si>
  <si>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</si>
  <si>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</si>
  <si>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</si>
  <si>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</si>
  <si>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</si>
  <si>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</si>
  <si>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</si>
  <si>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</si>
  <si>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</si>
  <si>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</si>
  <si>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</si>
  <si>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</si>
  <si>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</si>
  <si>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</si>
  <si>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</si>
  <si>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</si>
  <si>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</si>
  <si>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</si>
  <si>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</si>
  <si>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</si>
  <si>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</si>
  <si>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</si>
  <si>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</si>
  <si>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</si>
  <si>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</si>
  <si>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</si>
  <si>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</si>
  <si>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</si>
  <si>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</si>
  <si>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</si>
  <si>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</si>
  <si>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</si>
  <si>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</si>
  <si>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</si>
  <si>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</si>
  <si>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</si>
  <si>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</si>
  <si>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</si>
  <si>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</si>
  <si>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</si>
  <si>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</si>
  <si>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</si>
  <si>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</si>
  <si>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</si>
  <si>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</si>
  <si>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</si>
  <si>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</si>
  <si>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</si>
  <si>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</si>
  <si>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</si>
  <si>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</si>
  <si>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</si>
  <si>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</si>
  <si>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</si>
  <si>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</si>
  <si>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</si>
  <si>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</si>
  <si>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</si>
  <si>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</si>
  <si>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</si>
  <si>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</si>
  <si>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</si>
  <si>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</si>
  <si>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</si>
  <si>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</si>
  <si>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</si>
  <si>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</si>
  <si>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</si>
  <si>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</si>
  <si>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</si>
  <si>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</si>
  <si>
    <t xml:space="preserve">One Hundred</t>
  </si>
  <si>
    <t xml:space="preserve">One Hundred One</t>
  </si>
  <si>
    <t xml:space="preserve">One Hundred Two</t>
  </si>
  <si>
    <t xml:space="preserve">One Hundred Three</t>
  </si>
  <si>
    <t xml:space="preserve">One Hundred Four</t>
  </si>
  <si>
    <t xml:space="preserve">One Hundred Five</t>
  </si>
  <si>
    <t xml:space="preserve">One Hundred Six</t>
  </si>
  <si>
    <t xml:space="preserve">One Hundred Seven</t>
  </si>
  <si>
    <t xml:space="preserve">One Hundred Eight</t>
  </si>
  <si>
    <t xml:space="preserve">One Hundred Nine</t>
  </si>
  <si>
    <t xml:space="preserve">One Hundred Ten</t>
  </si>
  <si>
    <t xml:space="preserve">One Hundred Eleven</t>
  </si>
  <si>
    <t xml:space="preserve">One Hundred Twelve</t>
  </si>
  <si>
    <t xml:space="preserve">One Hundred Thirteen</t>
  </si>
  <si>
    <t xml:space="preserve">One Hundred Fourteen</t>
  </si>
  <si>
    <t xml:space="preserve">One Hundred Fifteen</t>
  </si>
  <si>
    <t xml:space="preserve">One Hundred Sixteen</t>
  </si>
  <si>
    <t xml:space="preserve">One Hundred Seventeen</t>
  </si>
  <si>
    <t xml:space="preserve">One Hundred Eighteen</t>
  </si>
  <si>
    <t xml:space="preserve">One Hundred Nineteen</t>
  </si>
  <si>
    <t xml:space="preserve">One Hundred Twenty</t>
  </si>
  <si>
    <t xml:space="preserve">One Hundred Twenty-One</t>
  </si>
  <si>
    <t xml:space="preserve">One Hundred Twenty-Two</t>
  </si>
  <si>
    <t xml:space="preserve">One Hundred Twenty-Three</t>
  </si>
  <si>
    <t xml:space="preserve">One Hundred Twenty-Four</t>
  </si>
  <si>
    <t xml:space="preserve">One Hundred Twenty-Five</t>
  </si>
  <si>
    <t xml:space="preserve">One Hundred Twenty-Six</t>
  </si>
  <si>
    <t xml:space="preserve">One Hundred Twenty-Seven</t>
  </si>
  <si>
    <t xml:space="preserve">One Hundred Twenty-Eight</t>
  </si>
  <si>
    <t xml:space="preserve">One Hundred Twenty-Nine</t>
  </si>
  <si>
    <t xml:space="preserve">One Hundred Thirty</t>
  </si>
  <si>
    <t xml:space="preserve">One Hundred Thirty-One</t>
  </si>
  <si>
    <t xml:space="preserve">One Hundred Thirty-Two</t>
  </si>
  <si>
    <t xml:space="preserve">One Hundred Thirty-Three</t>
  </si>
  <si>
    <t xml:space="preserve">One Hundred Thirty-Four</t>
  </si>
  <si>
    <t xml:space="preserve">One Hundred Thirty-Five</t>
  </si>
  <si>
    <t xml:space="preserve">One Hundred Thirty-Six</t>
  </si>
  <si>
    <t xml:space="preserve">One Hundred Thirty-Seven</t>
  </si>
  <si>
    <t xml:space="preserve">One Hundred Thirty-Eight</t>
  </si>
  <si>
    <t xml:space="preserve">One Hundred Thirty-Nine</t>
  </si>
  <si>
    <t xml:space="preserve">One Hundred Forty</t>
  </si>
  <si>
    <t xml:space="preserve">One Hundred Forty-One</t>
  </si>
  <si>
    <t xml:space="preserve">One Hundred Forty-Two</t>
  </si>
  <si>
    <t xml:space="preserve">One Hundred Forty-Three</t>
  </si>
  <si>
    <t xml:space="preserve">One Hundred Forty-Four</t>
  </si>
  <si>
    <t xml:space="preserve">One Hundred Forty-Five</t>
  </si>
  <si>
    <t xml:space="preserve">One Hundred Forty-Six</t>
  </si>
  <si>
    <t xml:space="preserve">One Hundred Forty-Seven</t>
  </si>
  <si>
    <t xml:space="preserve">One Hundred Forty-Eight</t>
  </si>
  <si>
    <t xml:space="preserve">One Hundred Forty-Nine</t>
  </si>
  <si>
    <t xml:space="preserve">One Hundred Fifty</t>
  </si>
  <si>
    <t xml:space="preserve">One Hundred Fifty-One</t>
  </si>
  <si>
    <t xml:space="preserve">One Hundred Fifty-Two</t>
  </si>
  <si>
    <t xml:space="preserve">One Hundred Fifty-Three</t>
  </si>
  <si>
    <t xml:space="preserve">One Hundred Fifty-Four</t>
  </si>
  <si>
    <t xml:space="preserve">One Hundred Fifty-Five</t>
  </si>
  <si>
    <t xml:space="preserve">One Hundred Fifty-Six</t>
  </si>
  <si>
    <t xml:space="preserve">One Hundred Fifty-Seven</t>
  </si>
  <si>
    <t xml:space="preserve">One Hundred Fifty-Eight</t>
  </si>
  <si>
    <t xml:space="preserve">One Hundred Fifty-Nine</t>
  </si>
  <si>
    <t xml:space="preserve">One Hundred Sixty</t>
  </si>
  <si>
    <t xml:space="preserve">One Hundred Sixty-One</t>
  </si>
  <si>
    <t xml:space="preserve">One Hundred Sixty-Two</t>
  </si>
  <si>
    <t xml:space="preserve">One Hundred Sixty-Three</t>
  </si>
  <si>
    <t xml:space="preserve">One Hundred Sixty-Four</t>
  </si>
  <si>
    <t xml:space="preserve">One Hundred Sixty-Five</t>
  </si>
  <si>
    <t xml:space="preserve">One Hundred Sixty-Six</t>
  </si>
  <si>
    <t xml:space="preserve">One Hundred Sixty-Seven</t>
  </si>
  <si>
    <t xml:space="preserve">One Hundred Sixty-Eight</t>
  </si>
  <si>
    <t xml:space="preserve">One Hundred Sixty-Nine</t>
  </si>
  <si>
    <t xml:space="preserve">One Hundred Seventy</t>
  </si>
  <si>
    <t xml:space="preserve">One Hundred Seventy-One</t>
  </si>
  <si>
    <t xml:space="preserve">One Hundred Seventy-Two</t>
  </si>
  <si>
    <t xml:space="preserve">One Hundred Seventy-Three</t>
  </si>
  <si>
    <t xml:space="preserve">One Hundred Seventy-Four</t>
  </si>
  <si>
    <t xml:space="preserve">One Hundred Seventy-Five</t>
  </si>
  <si>
    <t xml:space="preserve">One Hundred Seventy-Six</t>
  </si>
  <si>
    <t xml:space="preserve">One Hundred Seventy-Seven</t>
  </si>
  <si>
    <t xml:space="preserve">One Hundred Seventy-Eight</t>
  </si>
  <si>
    <t xml:space="preserve">One Hundred Seventy-Nine</t>
  </si>
  <si>
    <t xml:space="preserve">One Hundred Eighty</t>
  </si>
  <si>
    <t xml:space="preserve">One Hundred Eighty-One</t>
  </si>
  <si>
    <t xml:space="preserve">One Hundred Eighty-Two</t>
  </si>
  <si>
    <t xml:space="preserve">One Hundred Eighty-Three</t>
  </si>
  <si>
    <t xml:space="preserve">One Hundred Eighty-Four</t>
  </si>
  <si>
    <t xml:space="preserve">One Hundred Eighty-Five</t>
  </si>
  <si>
    <t xml:space="preserve">One Hundred Eighty-Six</t>
  </si>
  <si>
    <t xml:space="preserve">One Hundred Eighty-Seven</t>
  </si>
  <si>
    <t xml:space="preserve">One Hundred Eighty-Eight</t>
  </si>
  <si>
    <t xml:space="preserve">One Hundred Eighty-Nine</t>
  </si>
  <si>
    <t xml:space="preserve">One Hundred Ninety</t>
  </si>
  <si>
    <t xml:space="preserve">One Hundred Ninety-One</t>
  </si>
  <si>
    <t xml:space="preserve">One Hundred Ninety-Two</t>
  </si>
  <si>
    <t xml:space="preserve">One Hundred Ninety-Three</t>
  </si>
  <si>
    <t xml:space="preserve">One Hundred Ninety-Four</t>
  </si>
  <si>
    <t xml:space="preserve">One Hundred Ninety-Five</t>
  </si>
  <si>
    <t xml:space="preserve">One Hundred Ninety-Six</t>
  </si>
  <si>
    <t xml:space="preserve">One Hundred Ninety-Seven</t>
  </si>
  <si>
    <t xml:space="preserve">One Hundred Ninety-Eight</t>
  </si>
  <si>
    <t xml:space="preserve">One Hundred Ninety-Nine</t>
  </si>
  <si>
    <t xml:space="preserve">Two Hundred</t>
  </si>
  <si>
    <t xml:space="preserve">Two Hundred One</t>
  </si>
  <si>
    <t xml:space="preserve">Two Hundred Two</t>
  </si>
  <si>
    <t xml:space="preserve">Two Hundred Three</t>
  </si>
  <si>
    <t xml:space="preserve">Two Hundred Four</t>
  </si>
  <si>
    <t xml:space="preserve">Two Hundred Five</t>
  </si>
  <si>
    <t xml:space="preserve">Two Hundred Six</t>
  </si>
  <si>
    <t xml:space="preserve">Two Hundred Seven</t>
  </si>
  <si>
    <t xml:space="preserve">Two Hundred Eight</t>
  </si>
  <si>
    <t xml:space="preserve">Two Hundred Nine</t>
  </si>
  <si>
    <t xml:space="preserve">Two Hundred Ten</t>
  </si>
  <si>
    <t xml:space="preserve">Two Hundred Eleven</t>
  </si>
  <si>
    <t xml:space="preserve">Two Hundred Twelve</t>
  </si>
  <si>
    <t xml:space="preserve">Two Hundred Thirteen</t>
  </si>
  <si>
    <t xml:space="preserve">Two Hundred Fourteen</t>
  </si>
  <si>
    <t xml:space="preserve">Two Hundred Fifteen</t>
  </si>
  <si>
    <t xml:space="preserve">Two Hundred Sixteen</t>
  </si>
  <si>
    <t xml:space="preserve">Two Hundred Seventeen</t>
  </si>
  <si>
    <t xml:space="preserve">Two Hundred Eighteen</t>
  </si>
  <si>
    <t xml:space="preserve">Two Hundred Nineteen</t>
  </si>
  <si>
    <t xml:space="preserve">Two Hundred Twenty</t>
  </si>
  <si>
    <t xml:space="preserve">Two Hundred Twenty-One</t>
  </si>
  <si>
    <t xml:space="preserve">Two Hundred Twenty-Two</t>
  </si>
  <si>
    <t xml:space="preserve">Two Hundred Twenty-Three</t>
  </si>
  <si>
    <t xml:space="preserve">Two Hundred Twenty-Four</t>
  </si>
  <si>
    <t xml:space="preserve">Two Hundred Twenty-Five</t>
  </si>
  <si>
    <t xml:space="preserve">Two Hundred Twenty-Six</t>
  </si>
  <si>
    <t xml:space="preserve">Two Hundred Twenty-Seven</t>
  </si>
  <si>
    <t xml:space="preserve">Two Hundred Twenty-Eight</t>
  </si>
  <si>
    <t xml:space="preserve">Two Hundred Twenty-Nine</t>
  </si>
  <si>
    <t xml:space="preserve">Two Hundred Thirty</t>
  </si>
  <si>
    <t xml:space="preserve">Two Hundred Thirty-One</t>
  </si>
  <si>
    <t xml:space="preserve">Two Hundred Thirty-Two</t>
  </si>
  <si>
    <t xml:space="preserve">Two Hundred Thirty-Three</t>
  </si>
  <si>
    <t xml:space="preserve">Two Hundred Thirty-Four</t>
  </si>
  <si>
    <t xml:space="preserve">Two Hundred Thirty-Five</t>
  </si>
  <si>
    <t xml:space="preserve">Two Hundred Thirty-Six</t>
  </si>
  <si>
    <t xml:space="preserve">Two Hundred Thirty-Seven</t>
  </si>
  <si>
    <t xml:space="preserve">Two Hundred Thirty-Eight</t>
  </si>
  <si>
    <t xml:space="preserve">Two Hundred Thirty-Nine</t>
  </si>
  <si>
    <t xml:space="preserve">Two Hundred Forty</t>
  </si>
  <si>
    <t xml:space="preserve">Two Hundred Forty-One</t>
  </si>
  <si>
    <t xml:space="preserve">Two Hundred Forty-Two</t>
  </si>
  <si>
    <t xml:space="preserve">Two Hundred Forty-Three</t>
  </si>
  <si>
    <t xml:space="preserve">Two Hundred Forty-Four</t>
  </si>
  <si>
    <t xml:space="preserve">Two Hundred Forty-Five</t>
  </si>
  <si>
    <t xml:space="preserve">Two Hundred Forty-Six</t>
  </si>
  <si>
    <t xml:space="preserve">Two Hundred Forty-Seven</t>
  </si>
  <si>
    <t xml:space="preserve">Two Hundred Forty-Eight</t>
  </si>
  <si>
    <t xml:space="preserve">Two Hundred Forty-Nine</t>
  </si>
  <si>
    <t xml:space="preserve">Two Hundred Fifty</t>
  </si>
  <si>
    <t xml:space="preserve">Two Hundred Fifty-One</t>
  </si>
  <si>
    <t xml:space="preserve">Two Hundred Fifty-Two</t>
  </si>
  <si>
    <t xml:space="preserve">Two Hundred Fifty-Three</t>
  </si>
  <si>
    <t xml:space="preserve">Two Hundred Fifty-Four</t>
  </si>
  <si>
    <t xml:space="preserve">Two Hundred Fifty-Five</t>
  </si>
  <si>
    <t xml:space="preserve">Two Hundred Fifty-Six</t>
  </si>
  <si>
    <t xml:space="preserve">Two Hundred Fifty-Seven</t>
  </si>
  <si>
    <t xml:space="preserve">Two Hundred Fifty-Eight</t>
  </si>
  <si>
    <t xml:space="preserve">Two Hundred Fifty-Nine</t>
  </si>
  <si>
    <t xml:space="preserve">Two Hundred Sixty</t>
  </si>
  <si>
    <t xml:space="preserve">Two Hundred Sixty-One</t>
  </si>
  <si>
    <t xml:space="preserve">Two Hundred Sixty-Two</t>
  </si>
  <si>
    <t xml:space="preserve">Two Hundred Sixty-Three</t>
  </si>
  <si>
    <t xml:space="preserve">Two Hundred Sixty-Four</t>
  </si>
  <si>
    <t xml:space="preserve">Two Hundred Sixty-Five</t>
  </si>
  <si>
    <t xml:space="preserve">Two Hundred Sixty-Six</t>
  </si>
  <si>
    <t xml:space="preserve">Two Hundred Sixty-Seven</t>
  </si>
  <si>
    <t xml:space="preserve">Two Hundred Sixty-Eight</t>
  </si>
  <si>
    <t xml:space="preserve">Two Hundred Sixty-Nine</t>
  </si>
  <si>
    <t xml:space="preserve">Two Hundred Seventy</t>
  </si>
  <si>
    <t xml:space="preserve">Two Hundred Seventy-One</t>
  </si>
  <si>
    <t xml:space="preserve">Two Hundred Seventy-Two</t>
  </si>
  <si>
    <t xml:space="preserve">Two Hundred Seventy-Three</t>
  </si>
  <si>
    <t xml:space="preserve">Two Hundred Seventy-Four</t>
  </si>
  <si>
    <t xml:space="preserve">Two Hundred Seventy-Five</t>
  </si>
  <si>
    <t xml:space="preserve">Two Hundred Seventy-Six</t>
  </si>
  <si>
    <t xml:space="preserve">Two Hundred Seventy-Seven</t>
  </si>
  <si>
    <t xml:space="preserve">Two Hundred Seventy-Eight</t>
  </si>
  <si>
    <t xml:space="preserve">Two Hundred Seventy-Nine</t>
  </si>
  <si>
    <t xml:space="preserve">Two Hundred Eighty</t>
  </si>
  <si>
    <t xml:space="preserve">Two Hundred Eighty-One</t>
  </si>
  <si>
    <t xml:space="preserve">Two Hundred Eighty-Two</t>
  </si>
  <si>
    <t xml:space="preserve">Two Hundred Eighty-Three</t>
  </si>
  <si>
    <t xml:space="preserve">Two Hundred Eighty-Four</t>
  </si>
  <si>
    <t xml:space="preserve">Two Hundred Eighty-Five</t>
  </si>
  <si>
    <t xml:space="preserve">Two Hundred Eighty-Six</t>
  </si>
  <si>
    <t xml:space="preserve">Two Hundred Eighty-Seven</t>
  </si>
  <si>
    <t xml:space="preserve">Two Hundred Eighty-Eight</t>
  </si>
  <si>
    <t xml:space="preserve">Two Hundred Eighty-Nine</t>
  </si>
  <si>
    <t xml:space="preserve">Two Hundred Ninety</t>
  </si>
  <si>
    <t xml:space="preserve">Two Hundred Ninety-One</t>
  </si>
  <si>
    <t xml:space="preserve">Two Hundred Ninety-Two</t>
  </si>
  <si>
    <t xml:space="preserve">Two Hundred Ninety-Three</t>
  </si>
  <si>
    <t xml:space="preserve">Two Hundred Ninety-Four</t>
  </si>
  <si>
    <t xml:space="preserve">Two Hundred Ninety-Five</t>
  </si>
  <si>
    <t xml:space="preserve">Two Hundred Ninety-Six</t>
  </si>
  <si>
    <t xml:space="preserve">Two Hundred Ninety-Seven</t>
  </si>
  <si>
    <t xml:space="preserve">Two Hundred Ninety-Eight</t>
  </si>
  <si>
    <t xml:space="preserve">Two Hundred Ninety-Nine</t>
  </si>
  <si>
    <t xml:space="preserve">Three Hundred</t>
  </si>
  <si>
    <t xml:space="preserve">Three Hundred One</t>
  </si>
  <si>
    <t xml:space="preserve">Three Hundred Two</t>
  </si>
  <si>
    <t xml:space="preserve">Three Hundred Three</t>
  </si>
  <si>
    <t xml:space="preserve">Three Hundred Four</t>
  </si>
  <si>
    <t xml:space="preserve">Three Hundred Five</t>
  </si>
  <si>
    <t xml:space="preserve">Three Hundred Six</t>
  </si>
  <si>
    <t xml:space="preserve">Three Hundred Seven</t>
  </si>
  <si>
    <t xml:space="preserve">Three Hundred Eight</t>
  </si>
  <si>
    <t xml:space="preserve">Three Hundred Nine</t>
  </si>
  <si>
    <t xml:space="preserve">Three Hundred Ten</t>
  </si>
  <si>
    <t xml:space="preserve">Three Hundred Eleven</t>
  </si>
  <si>
    <t xml:space="preserve">Three Hundred Twelve</t>
  </si>
  <si>
    <t xml:space="preserve">Three Hundred Thirteen</t>
  </si>
  <si>
    <t xml:space="preserve">Three Hundred Fourteen</t>
  </si>
  <si>
    <t xml:space="preserve">Three Hundred Fifteen</t>
  </si>
  <si>
    <t xml:space="preserve">Three Hundred Sixteen</t>
  </si>
  <si>
    <t xml:space="preserve">Three Hundred Seventeen</t>
  </si>
  <si>
    <t xml:space="preserve">Three Hundred Eighteen</t>
  </si>
  <si>
    <t xml:space="preserve">Three Hundred Nineteen</t>
  </si>
  <si>
    <t xml:space="preserve">Three Hundred Twenty</t>
  </si>
  <si>
    <t xml:space="preserve">Three Hundred Twenty-One</t>
  </si>
  <si>
    <t xml:space="preserve">Three Hundred Twenty-Two</t>
  </si>
  <si>
    <t xml:space="preserve">Three Hundred Twenty-Three</t>
  </si>
  <si>
    <t xml:space="preserve">Three Hundred Twenty-Four</t>
  </si>
  <si>
    <t xml:space="preserve">Three Hundred Twenty-Five</t>
  </si>
  <si>
    <t xml:space="preserve">Three Hundred Twenty-Six</t>
  </si>
  <si>
    <t xml:space="preserve">Three Hundred Twenty-Seven</t>
  </si>
  <si>
    <t xml:space="preserve">Three Hundred Twenty-Eight</t>
  </si>
  <si>
    <t xml:space="preserve">Three Hundred Twenty-Nine</t>
  </si>
  <si>
    <t xml:space="preserve">Three Hundred Thirty</t>
  </si>
  <si>
    <t xml:space="preserve">Three Hundred Thirty-One</t>
  </si>
  <si>
    <t xml:space="preserve">Three Hundred Thirty-Two</t>
  </si>
  <si>
    <t xml:space="preserve">Three Hundred Thirty-Three</t>
  </si>
  <si>
    <t xml:space="preserve">Three Hundred Thirty-Four</t>
  </si>
  <si>
    <t xml:space="preserve">Three Hundred Thirty-Five</t>
  </si>
  <si>
    <t xml:space="preserve">Three Hundred Thirty-Six</t>
  </si>
  <si>
    <t xml:space="preserve">Three Hundred Thirty-Seven</t>
  </si>
  <si>
    <t xml:space="preserve">Three Hundred Thirty-Eight</t>
  </si>
  <si>
    <t xml:space="preserve">Three Hundred Thirty-Nine</t>
  </si>
  <si>
    <t xml:space="preserve">Three Hundred Forty</t>
  </si>
  <si>
    <t xml:space="preserve">Three Hundred Forty-One</t>
  </si>
  <si>
    <t xml:space="preserve">Three Hundred Forty-Two</t>
  </si>
  <si>
    <t xml:space="preserve">Three Hundred Forty-Three</t>
  </si>
  <si>
    <t xml:space="preserve">Three Hundred Forty-Four</t>
  </si>
  <si>
    <t xml:space="preserve">Three Hundred Forty-Five</t>
  </si>
  <si>
    <t xml:space="preserve">Three Hundred Forty-Six</t>
  </si>
  <si>
    <t xml:space="preserve">Three Hundred Forty-Seven</t>
  </si>
  <si>
    <t xml:space="preserve">Three Hundred Forty-Eight</t>
  </si>
  <si>
    <t xml:space="preserve">Three Hundred Forty-Nine</t>
  </si>
  <si>
    <t xml:space="preserve">Three Hundred Fifty</t>
  </si>
  <si>
    <t xml:space="preserve">Three Hundred Fifty-One</t>
  </si>
  <si>
    <t xml:space="preserve">Three Hundred Fifty-Two</t>
  </si>
  <si>
    <t xml:space="preserve">Three Hundred Fifty-Three</t>
  </si>
  <si>
    <t xml:space="preserve">Three Hundred Fifty-Four</t>
  </si>
  <si>
    <t xml:space="preserve">Three Hundred Fifty-Five</t>
  </si>
  <si>
    <t xml:space="preserve">Three Hundred Fifty-Six</t>
  </si>
  <si>
    <t xml:space="preserve">Three Hundred Fifty-Seven</t>
  </si>
  <si>
    <t xml:space="preserve">Three Hundred Fifty-Eight</t>
  </si>
  <si>
    <t xml:space="preserve">Three Hundred Fifty-Nine</t>
  </si>
  <si>
    <t xml:space="preserve">Three Hundred Sixty</t>
  </si>
  <si>
    <t xml:space="preserve">Three Hundred Sixty-One</t>
  </si>
  <si>
    <t xml:space="preserve">Three Hundred Sixty-Two</t>
  </si>
  <si>
    <t xml:space="preserve">Three Hundred Sixty-Three</t>
  </si>
  <si>
    <t xml:space="preserve">Three Hundred Sixty-Four</t>
  </si>
  <si>
    <t xml:space="preserve">Three Hundred Sixty-Five</t>
  </si>
  <si>
    <t xml:space="preserve">Three Hundred Sixty-Six</t>
  </si>
  <si>
    <t xml:space="preserve">Three Hundred Sixty-Seven</t>
  </si>
  <si>
    <t xml:space="preserve">Three Hundred Sixty-Eight</t>
  </si>
  <si>
    <t xml:space="preserve">Three Hundred Sixty-Nine</t>
  </si>
  <si>
    <t xml:space="preserve">Three Hundred Seventy</t>
  </si>
  <si>
    <t xml:space="preserve">Three Hundred Seventy-One</t>
  </si>
  <si>
    <t xml:space="preserve">Three Hundred Seventy-Two</t>
  </si>
  <si>
    <t xml:space="preserve">Three Hundred Seventy-Three</t>
  </si>
  <si>
    <t xml:space="preserve">Three Hundred Seventy-Four</t>
  </si>
  <si>
    <t xml:space="preserve">Three Hundred Seventy-Five</t>
  </si>
  <si>
    <t xml:space="preserve">Three Hundred Seventy-Six</t>
  </si>
  <si>
    <t xml:space="preserve">Three Hundred Seventy-Seven</t>
  </si>
  <si>
    <t xml:space="preserve">Three Hundred Seventy-Eight</t>
  </si>
  <si>
    <t xml:space="preserve">Three Hundred Seventy-Nine</t>
  </si>
  <si>
    <t xml:space="preserve">Three Hundred Eighty</t>
  </si>
  <si>
    <t xml:space="preserve">Three Hundred Eighty-One</t>
  </si>
  <si>
    <t xml:space="preserve">Three Hundred Eighty-Two</t>
  </si>
  <si>
    <t xml:space="preserve">Three Hundred Eighty-Three</t>
  </si>
  <si>
    <t xml:space="preserve">Three Hundred Eighty-Four</t>
  </si>
  <si>
    <t xml:space="preserve">Three Hundred Eighty-Five</t>
  </si>
  <si>
    <t xml:space="preserve">Three Hundred Eighty-Six</t>
  </si>
  <si>
    <t xml:space="preserve">Three Hundred Eighty-Seven</t>
  </si>
  <si>
    <t xml:space="preserve">Three Hundred Eighty-Eight</t>
  </si>
  <si>
    <t xml:space="preserve">Three Hundred Eighty-Nine</t>
  </si>
  <si>
    <t xml:space="preserve">Three Hundred Ninety</t>
  </si>
  <si>
    <t xml:space="preserve">Three Hundred Ninety-One</t>
  </si>
  <si>
    <t xml:space="preserve">Three Hundred Ninety-Two</t>
  </si>
  <si>
    <t xml:space="preserve">Three Hundred Ninety-Three</t>
  </si>
  <si>
    <t xml:space="preserve">Three Hundred Ninety-Four</t>
  </si>
  <si>
    <t xml:space="preserve">Three Hundred Ninety-Five</t>
  </si>
  <si>
    <t xml:space="preserve">Three Hundred Ninety-Six</t>
  </si>
  <si>
    <t xml:space="preserve">Three Hundred Ninety-Seven</t>
  </si>
  <si>
    <t xml:space="preserve">Three Hundred Ninety-Eight</t>
  </si>
  <si>
    <t xml:space="preserve">Three Hundred Ninety-Nine</t>
  </si>
  <si>
    <t xml:space="preserve">Four Hundred</t>
  </si>
  <si>
    <t xml:space="preserve">Four Hundred One</t>
  </si>
  <si>
    <t xml:space="preserve">Four Hundred Two</t>
  </si>
  <si>
    <t xml:space="preserve">Four Hundred Three</t>
  </si>
  <si>
    <t xml:space="preserve">Four Hundred Four</t>
  </si>
  <si>
    <t xml:space="preserve">Four Hundred Five</t>
  </si>
  <si>
    <t xml:space="preserve">Four Hundred Six</t>
  </si>
  <si>
    <t xml:space="preserve">Four Hundred Seven</t>
  </si>
  <si>
    <t xml:space="preserve">Four Hundred Eight</t>
  </si>
  <si>
    <t xml:space="preserve">Four Hundred Nine</t>
  </si>
  <si>
    <t xml:space="preserve">Four Hundred Ten</t>
  </si>
  <si>
    <t xml:space="preserve">Four Hundred Eleven</t>
  </si>
  <si>
    <t xml:space="preserve">Four Hundred Twelve</t>
  </si>
  <si>
    <t xml:space="preserve">Four Hundred Thirteen</t>
  </si>
  <si>
    <t xml:space="preserve">Four Hundred Fourteen</t>
  </si>
  <si>
    <t xml:space="preserve">Four Hundred Fifteen</t>
  </si>
  <si>
    <t xml:space="preserve">Four Hundred Sixteen</t>
  </si>
  <si>
    <t xml:space="preserve">Four Hundred Seventeen</t>
  </si>
  <si>
    <t xml:space="preserve">Four Hundred Eighteen</t>
  </si>
  <si>
    <t xml:space="preserve">Four Hundred Nineteen</t>
  </si>
  <si>
    <t xml:space="preserve">Four Hundred Twenty</t>
  </si>
  <si>
    <t xml:space="preserve">Four Hundred Twenty-One</t>
  </si>
  <si>
    <t xml:space="preserve">Four Hundred Twenty-Two</t>
  </si>
  <si>
    <t xml:space="preserve">Four Hundred Twenty-Three</t>
  </si>
  <si>
    <t xml:space="preserve">Four Hundred Twenty-Four</t>
  </si>
  <si>
    <t xml:space="preserve">Four Hundred Twenty-Five</t>
  </si>
  <si>
    <t xml:space="preserve">Four Hundred Twenty-Six</t>
  </si>
  <si>
    <t xml:space="preserve">Four Hundred Twenty-Seven</t>
  </si>
  <si>
    <t xml:space="preserve">Four Hundred Twenty-Eight</t>
  </si>
  <si>
    <t xml:space="preserve">Four Hundred Twenty-Nine</t>
  </si>
  <si>
    <t xml:space="preserve">Four Hundred Thirty</t>
  </si>
  <si>
    <t xml:space="preserve">Four Hundred Thirty-One</t>
  </si>
  <si>
    <t xml:space="preserve">Four Hundred Thirty-Two</t>
  </si>
  <si>
    <t xml:space="preserve">Four Hundred Thirty-Three</t>
  </si>
  <si>
    <t xml:space="preserve">Four Hundred Thirty-Four</t>
  </si>
  <si>
    <t xml:space="preserve">Four Hundred Thirty-Five</t>
  </si>
  <si>
    <t xml:space="preserve">Four Hundred Thirty-Six</t>
  </si>
  <si>
    <t xml:space="preserve">Four Hundred Thirty-Seven</t>
  </si>
  <si>
    <t xml:space="preserve">Four Hundred Thirty-Eight</t>
  </si>
  <si>
    <t xml:space="preserve">Four Hundred Thirty-Nine</t>
  </si>
  <si>
    <t xml:space="preserve">Four Hundred Forty</t>
  </si>
  <si>
    <t xml:space="preserve">Four Hundred Forty-One</t>
  </si>
  <si>
    <t xml:space="preserve">Four Hundred Forty-Two</t>
  </si>
  <si>
    <t xml:space="preserve">Four Hundred Forty-Three</t>
  </si>
  <si>
    <t xml:space="preserve">Four Hundred Forty-Four</t>
  </si>
  <si>
    <t xml:space="preserve">Four Hundred Forty-Five</t>
  </si>
  <si>
    <t xml:space="preserve">Four Hundred Forty-Six</t>
  </si>
  <si>
    <t xml:space="preserve">Four Hundred Forty-Seven</t>
  </si>
  <si>
    <t xml:space="preserve">Four Hundred Forty-Eight</t>
  </si>
  <si>
    <t xml:space="preserve">Four Hundred Forty-Nine</t>
  </si>
  <si>
    <t xml:space="preserve">Four Hundred Fifty</t>
  </si>
  <si>
    <t xml:space="preserve">Four Hundred Fifty-One</t>
  </si>
  <si>
    <t xml:space="preserve">Four Hundred Fifty-Two</t>
  </si>
  <si>
    <t xml:space="preserve">Four Hundred Fifty-Three</t>
  </si>
  <si>
    <t xml:space="preserve">Four Hundred Fifty-Four</t>
  </si>
  <si>
    <t xml:space="preserve">Four Hundred Fifty-Five</t>
  </si>
  <si>
    <t xml:space="preserve">Four Hundred Fifty-Six</t>
  </si>
  <si>
    <t xml:space="preserve">Four Hundred Fifty-Seven</t>
  </si>
  <si>
    <t xml:space="preserve">Four Hundred Fifty-Eight</t>
  </si>
  <si>
    <t xml:space="preserve">Four Hundred Fifty-Nine</t>
  </si>
  <si>
    <t xml:space="preserve">Four Hundred Sixty</t>
  </si>
  <si>
    <t xml:space="preserve">Four Hundred Sixty-One</t>
  </si>
  <si>
    <t xml:space="preserve">Four Hundred Sixty-Two</t>
  </si>
  <si>
    <t xml:space="preserve">Four Hundred Sixty-Three</t>
  </si>
  <si>
    <t xml:space="preserve">Four Hundred Sixty-Four</t>
  </si>
  <si>
    <t xml:space="preserve">Four Hundred Sixty-Five</t>
  </si>
  <si>
    <t xml:space="preserve">Four Hundred Sixty-Six</t>
  </si>
  <si>
    <t xml:space="preserve">Four Hundred Sixty-Seven</t>
  </si>
  <si>
    <t xml:space="preserve">Four Hundred Sixty-Eight</t>
  </si>
  <si>
    <t xml:space="preserve">Four Hundred Sixty-Nine</t>
  </si>
  <si>
    <t xml:space="preserve">Four Hundred Seventy</t>
  </si>
  <si>
    <t xml:space="preserve">Four Hundred Seventy-One</t>
  </si>
  <si>
    <t xml:space="preserve">Four Hundred Seventy-Two</t>
  </si>
  <si>
    <t xml:space="preserve">Four Hundred Seventy-Three</t>
  </si>
  <si>
    <t xml:space="preserve">Four Hundred Seventy-Four</t>
  </si>
  <si>
    <t xml:space="preserve">Four Hundred Seventy-Five</t>
  </si>
  <si>
    <t xml:space="preserve">Four Hundred Seventy-Six</t>
  </si>
  <si>
    <t xml:space="preserve">Four Hundred Seventy-Seven</t>
  </si>
  <si>
    <t xml:space="preserve">Four Hundred Seventy-Eight</t>
  </si>
  <si>
    <t xml:space="preserve">Four Hundred Seventy-Nine</t>
  </si>
  <si>
    <t xml:space="preserve">Four Hundred Eighty</t>
  </si>
  <si>
    <t xml:space="preserve">Four Hundred Eighty-One</t>
  </si>
  <si>
    <t xml:space="preserve">Four Hundred Eighty-Two</t>
  </si>
  <si>
    <t xml:space="preserve">Four Hundred Eighty-Three</t>
  </si>
  <si>
    <t xml:space="preserve">Four Hundred Eighty-Four</t>
  </si>
  <si>
    <t xml:space="preserve">Four Hundred Eighty-Five</t>
  </si>
  <si>
    <t xml:space="preserve">Four Hundred Eighty-Six</t>
  </si>
  <si>
    <t xml:space="preserve">Four Hundred Eighty-Seven</t>
  </si>
  <si>
    <t xml:space="preserve">Four Hundred Eighty-Eight</t>
  </si>
  <si>
    <t xml:space="preserve">Four Hundred Eighty-Nine</t>
  </si>
  <si>
    <t xml:space="preserve">Four Hundred Ninety</t>
  </si>
  <si>
    <t xml:space="preserve">Four Hundred Ninety-One</t>
  </si>
  <si>
    <t xml:space="preserve">Four Hundred Ninety-Two</t>
  </si>
  <si>
    <t xml:space="preserve">Four Hundred Ninety-Three</t>
  </si>
  <si>
    <t xml:space="preserve">Four Hundred Ninety-Four</t>
  </si>
  <si>
    <t xml:space="preserve">Four Hundred Ninety-Five</t>
  </si>
  <si>
    <t xml:space="preserve">Four Hundred Ninety-Six</t>
  </si>
  <si>
    <t xml:space="preserve">Four Hundred Ninety-Seven</t>
  </si>
  <si>
    <t xml:space="preserve">Four Hundred Ninety-Eight</t>
  </si>
  <si>
    <t xml:space="preserve">Four Hundred Ninety-Nine</t>
  </si>
  <si>
    <t xml:space="preserve">Five Hundred</t>
  </si>
  <si>
    <t xml:space="preserve">Five Hundred One</t>
  </si>
  <si>
    <t xml:space="preserve">Five Hundred Two</t>
  </si>
  <si>
    <t xml:space="preserve">Five Hundred Three</t>
  </si>
  <si>
    <t xml:space="preserve">Five Hundred Four</t>
  </si>
  <si>
    <t xml:space="preserve">Five Hundred Five</t>
  </si>
  <si>
    <t xml:space="preserve">Five Hundred Six</t>
  </si>
  <si>
    <t xml:space="preserve">Five Hundred Seven</t>
  </si>
  <si>
    <t xml:space="preserve">Five Hundred Eight</t>
  </si>
  <si>
    <t xml:space="preserve">Five Hundred Nine</t>
  </si>
  <si>
    <t xml:space="preserve">Five Hundred Ten</t>
  </si>
  <si>
    <t xml:space="preserve">Five Hundred Eleven</t>
  </si>
  <si>
    <t xml:space="preserve">Five Hundred Twelve</t>
  </si>
  <si>
    <t xml:space="preserve">Five Hundred Thirteen</t>
  </si>
  <si>
    <t xml:space="preserve">Five Hundred Fourteen</t>
  </si>
  <si>
    <t xml:space="preserve">Five Hundred Fifteen</t>
  </si>
  <si>
    <t xml:space="preserve">Five Hundred Sixteen</t>
  </si>
  <si>
    <t xml:space="preserve">Five Hundred Seventeen</t>
  </si>
  <si>
    <t xml:space="preserve">Five Hundred Eighteen</t>
  </si>
  <si>
    <t xml:space="preserve">Five Hundred Nineteen</t>
  </si>
  <si>
    <t xml:space="preserve">Five Hundred Twenty</t>
  </si>
  <si>
    <t xml:space="preserve">Five Hundred Twenty-One</t>
  </si>
  <si>
    <t xml:space="preserve">Five Hundred Twenty-Two</t>
  </si>
  <si>
    <t xml:space="preserve">Five Hundred Twenty-Three</t>
  </si>
  <si>
    <t xml:space="preserve">Five Hundred Twenty-Four</t>
  </si>
  <si>
    <t xml:space="preserve">Five Hundred Twenty-Five</t>
  </si>
  <si>
    <t xml:space="preserve">Five Hundred Twenty-Six</t>
  </si>
  <si>
    <t xml:space="preserve">Five Hundred Twenty-Seven</t>
  </si>
  <si>
    <t xml:space="preserve">Five Hundred Twenty-Eight</t>
  </si>
  <si>
    <t xml:space="preserve">Five Hundred Twenty-Nine</t>
  </si>
  <si>
    <t xml:space="preserve">Five Hundred Thirty</t>
  </si>
  <si>
    <t xml:space="preserve">Five Hundred Thirty-One</t>
  </si>
  <si>
    <t xml:space="preserve">Five Hundred Thirty-Two</t>
  </si>
  <si>
    <t xml:space="preserve">Five Hundred Thirty-Three</t>
  </si>
  <si>
    <t xml:space="preserve">Five Hundred Thirty-Four</t>
  </si>
  <si>
    <t xml:space="preserve">Five Hundred Thirty-Five</t>
  </si>
  <si>
    <t xml:space="preserve">Five Hundred Thirty-Six</t>
  </si>
  <si>
    <t xml:space="preserve">Five Hundred Thirty-Seven</t>
  </si>
  <si>
    <t xml:space="preserve">Five Hundred Thirty-Eight</t>
  </si>
  <si>
    <t xml:space="preserve">Five Hundred Thirty-Nine</t>
  </si>
  <si>
    <t xml:space="preserve">Five Hundred Forty</t>
  </si>
  <si>
    <t xml:space="preserve">Five Hundred Forty-One</t>
  </si>
  <si>
    <t xml:space="preserve">Five Hundred Forty-Two</t>
  </si>
  <si>
    <t xml:space="preserve">Five Hundred Forty-Three</t>
  </si>
  <si>
    <t xml:space="preserve">Five Hundred Forty-Four</t>
  </si>
  <si>
    <t xml:space="preserve">Five Hundred Forty-Five</t>
  </si>
  <si>
    <t xml:space="preserve">Five Hundred Forty-Six</t>
  </si>
  <si>
    <t xml:space="preserve">Five Hundred Forty-Seven</t>
  </si>
  <si>
    <t xml:space="preserve">Five Hundred Forty-Eight</t>
  </si>
  <si>
    <t xml:space="preserve">Five Hundred Forty-Nine</t>
  </si>
  <si>
    <t xml:space="preserve">Five Hundred Fifty</t>
  </si>
  <si>
    <t xml:space="preserve">Five Hundred Fifty-One</t>
  </si>
  <si>
    <t xml:space="preserve">Five Hundred Fifty-Two</t>
  </si>
  <si>
    <t xml:space="preserve">Five Hundred Fifty-Three</t>
  </si>
  <si>
    <t xml:space="preserve">Five Hundred Fifty-Four</t>
  </si>
  <si>
    <t xml:space="preserve">Five Hundred Fifty-Five</t>
  </si>
  <si>
    <t xml:space="preserve">Five Hundred Fifty-Six</t>
  </si>
  <si>
    <t xml:space="preserve">Five Hundred Fifty-Seven</t>
  </si>
  <si>
    <t xml:space="preserve">Five Hundred Fifty-Eight</t>
  </si>
  <si>
    <t xml:space="preserve">Five Hundred Fifty-Nine</t>
  </si>
  <si>
    <t xml:space="preserve">Five Hundred Sixty</t>
  </si>
  <si>
    <t xml:space="preserve">Five Hundred Sixty-One</t>
  </si>
  <si>
    <t xml:space="preserve">Five Hundred Sixty-Two</t>
  </si>
  <si>
    <t xml:space="preserve">Five Hundred Sixty-Three</t>
  </si>
  <si>
    <t xml:space="preserve">Five Hundred Sixty-Four</t>
  </si>
  <si>
    <t xml:space="preserve">Five Hundred Sixty-Five</t>
  </si>
  <si>
    <t xml:space="preserve">Five Hundred Sixty-Six</t>
  </si>
  <si>
    <t xml:space="preserve">Five Hundred Sixty-Seven</t>
  </si>
  <si>
    <t xml:space="preserve">Five Hundred Sixty-Eight</t>
  </si>
  <si>
    <t xml:space="preserve">Five Hundred Sixty-Nine</t>
  </si>
  <si>
    <t xml:space="preserve">Five Hundred Seventy</t>
  </si>
  <si>
    <t xml:space="preserve">Five Hundred Seventy-One</t>
  </si>
  <si>
    <t xml:space="preserve">Five Hundred Seventy-Two</t>
  </si>
  <si>
    <t xml:space="preserve">Five Hundred Seventy-Three</t>
  </si>
  <si>
    <t xml:space="preserve">Five Hundred Seventy-Four</t>
  </si>
  <si>
    <t xml:space="preserve">Five Hundred Seventy-Five</t>
  </si>
  <si>
    <t xml:space="preserve">Five Hundred Seventy-Six</t>
  </si>
  <si>
    <t xml:space="preserve">Five Hundred Seventy-Seven</t>
  </si>
  <si>
    <t xml:space="preserve">Five Hundred Seventy-Eight</t>
  </si>
  <si>
    <t xml:space="preserve">Five Hundred Seventy-Nine</t>
  </si>
  <si>
    <t xml:space="preserve">Five Hundred Eighty</t>
  </si>
  <si>
    <t xml:space="preserve">Five Hundred Eighty-One</t>
  </si>
  <si>
    <t xml:space="preserve">Five Hundred Eighty-Two</t>
  </si>
  <si>
    <t xml:space="preserve">Five Hundred Eighty-Three</t>
  </si>
  <si>
    <t xml:space="preserve">Five Hundred Eighty-Four</t>
  </si>
  <si>
    <t xml:space="preserve">Five Hundred Eighty-Five</t>
  </si>
  <si>
    <t xml:space="preserve">Five Hundred Eighty-Six</t>
  </si>
  <si>
    <t xml:space="preserve">Five Hundred Eighty-Seven</t>
  </si>
  <si>
    <t xml:space="preserve">Five Hundred Eighty-Eight</t>
  </si>
  <si>
    <t xml:space="preserve">Five Hundred Eighty-Nine</t>
  </si>
  <si>
    <t xml:space="preserve">Five Hundred Ninety</t>
  </si>
  <si>
    <t xml:space="preserve">Five Hundred Ninety-One</t>
  </si>
  <si>
    <t xml:space="preserve">Five Hundred Ninety-Two</t>
  </si>
  <si>
    <t xml:space="preserve">Five Hundred Ninety-Three</t>
  </si>
  <si>
    <t xml:space="preserve">Five Hundred Ninety-Four</t>
  </si>
  <si>
    <t xml:space="preserve">Five Hundred Ninety-Five</t>
  </si>
  <si>
    <t xml:space="preserve">Five Hundred Ninety-Six</t>
  </si>
  <si>
    <t xml:space="preserve">Five Hundred Ninety-Seven</t>
  </si>
  <si>
    <t xml:space="preserve">Five Hundred Ninety-Eight</t>
  </si>
  <si>
    <t xml:space="preserve">Five Hundred Ninety-Nine</t>
  </si>
  <si>
    <t xml:space="preserve">Six Hundred</t>
  </si>
  <si>
    <t xml:space="preserve">Six Hundred One</t>
  </si>
  <si>
    <t xml:space="preserve">Six Hundred Two</t>
  </si>
  <si>
    <t xml:space="preserve">Six Hundred Three</t>
  </si>
  <si>
    <t xml:space="preserve">Six Hundred Four</t>
  </si>
  <si>
    <t xml:space="preserve">Six Hundred Five</t>
  </si>
  <si>
    <t xml:space="preserve">Six Hundred Six</t>
  </si>
  <si>
    <t xml:space="preserve">Six Hundred Seven</t>
  </si>
  <si>
    <t xml:space="preserve">Six Hundred Eight</t>
  </si>
  <si>
    <t xml:space="preserve">Six Hundred Nine</t>
  </si>
  <si>
    <t xml:space="preserve">Six Hundred Ten</t>
  </si>
  <si>
    <t xml:space="preserve">Six Hundred Eleven</t>
  </si>
  <si>
    <t xml:space="preserve">Six Hundred Twelve</t>
  </si>
  <si>
    <t xml:space="preserve">Six Hundred Thirteen</t>
  </si>
  <si>
    <t xml:space="preserve">Six Hundred Fourteen</t>
  </si>
  <si>
    <t xml:space="preserve">Six Hundred Fifteen</t>
  </si>
  <si>
    <t xml:space="preserve">Six Hundred Sixteen</t>
  </si>
  <si>
    <t xml:space="preserve">Six Hundred Seventeen</t>
  </si>
  <si>
    <t xml:space="preserve">Six Hundred Eighteen</t>
  </si>
  <si>
    <t xml:space="preserve">Six Hundred Nineteen</t>
  </si>
  <si>
    <t xml:space="preserve">Six Hundred Twenty</t>
  </si>
  <si>
    <t xml:space="preserve">Six Hundred Twenty-One</t>
  </si>
  <si>
    <t xml:space="preserve">Six Hundred Twenty-Two</t>
  </si>
  <si>
    <t xml:space="preserve">Six Hundred Twenty-Three</t>
  </si>
  <si>
    <t xml:space="preserve">Six Hundred Twenty-Four</t>
  </si>
  <si>
    <t xml:space="preserve">Six Hundred Twenty-Five</t>
  </si>
  <si>
    <t xml:space="preserve">Six Hundred Twenty-Six</t>
  </si>
  <si>
    <t xml:space="preserve">Six Hundred Twenty-Seven</t>
  </si>
  <si>
    <t xml:space="preserve">Six Hundred Twenty-Eight</t>
  </si>
  <si>
    <t xml:space="preserve">Six Hundred Twenty-Nine</t>
  </si>
  <si>
    <t xml:space="preserve">Six Hundred Thirty</t>
  </si>
  <si>
    <t xml:space="preserve">Six Hundred Thirty-One</t>
  </si>
  <si>
    <t xml:space="preserve">Six Hundred Thirty-Two</t>
  </si>
  <si>
    <t xml:space="preserve">Six Hundred Thirty-Three</t>
  </si>
  <si>
    <t xml:space="preserve">Six Hundred Thirty-Four</t>
  </si>
  <si>
    <t xml:space="preserve">Six Hundred Thirty-Five</t>
  </si>
  <si>
    <t xml:space="preserve">Six Hundred Thirty-Six</t>
  </si>
  <si>
    <t xml:space="preserve">Six Hundred Thirty-Seven</t>
  </si>
  <si>
    <t xml:space="preserve">Six Hundred Thirty-Eight</t>
  </si>
  <si>
    <t xml:space="preserve">Six Hundred Thirty-Nine</t>
  </si>
  <si>
    <t xml:space="preserve">Six Hundred Forty</t>
  </si>
  <si>
    <t xml:space="preserve">Six Hundred Forty-One</t>
  </si>
  <si>
    <t xml:space="preserve">Six Hundred Forty-Two</t>
  </si>
  <si>
    <t xml:space="preserve">Six Hundred Forty-Three</t>
  </si>
  <si>
    <t xml:space="preserve">Six Hundred Forty-Four</t>
  </si>
  <si>
    <t xml:space="preserve">Six Hundred Forty-Five</t>
  </si>
  <si>
    <t xml:space="preserve">Six Hundred Forty-Six</t>
  </si>
  <si>
    <t xml:space="preserve">Six Hundred Forty-Seven</t>
  </si>
  <si>
    <t xml:space="preserve">Six Hundred Forty-Eight</t>
  </si>
  <si>
    <t xml:space="preserve">Six Hundred Forty-Nine</t>
  </si>
  <si>
    <t xml:space="preserve">Six Hundred Fifty</t>
  </si>
  <si>
    <t xml:space="preserve">Six Hundred Fifty-One</t>
  </si>
  <si>
    <t xml:space="preserve">Six Hundred Fifty-Two</t>
  </si>
  <si>
    <t xml:space="preserve">Six Hundred Fifty-Three</t>
  </si>
  <si>
    <t xml:space="preserve">Six Hundred Fifty-Four</t>
  </si>
  <si>
    <t xml:space="preserve">Six Hundred Fifty-Five</t>
  </si>
  <si>
    <t xml:space="preserve">Six Hundred Fifty-Six</t>
  </si>
  <si>
    <t xml:space="preserve">Six Hundred Fifty-Seven</t>
  </si>
  <si>
    <t xml:space="preserve">Six Hundred Fifty-Eight</t>
  </si>
  <si>
    <t xml:space="preserve">Six Hundred Fifty-Nine</t>
  </si>
  <si>
    <t xml:space="preserve">Six Hundred Sixty</t>
  </si>
  <si>
    <t xml:space="preserve">Six Hundred Sixty-One</t>
  </si>
  <si>
    <t xml:space="preserve">Six Hundred Sixty-Two</t>
  </si>
  <si>
    <t xml:space="preserve">Six Hundred Sixty-Three</t>
  </si>
  <si>
    <t xml:space="preserve">Six Hundred Sixty-Four</t>
  </si>
  <si>
    <t xml:space="preserve">Six Hundred Sixty-Five</t>
  </si>
  <si>
    <t xml:space="preserve">Six Hundred Sixty-Six</t>
  </si>
  <si>
    <t xml:space="preserve">Six Hundred Sixty-Seven</t>
  </si>
  <si>
    <t xml:space="preserve">Six Hundred Sixty-Eight</t>
  </si>
  <si>
    <t xml:space="preserve">Six Hundred Sixty-Nine</t>
  </si>
  <si>
    <t xml:space="preserve">Six Hundred Seventy</t>
  </si>
  <si>
    <t xml:space="preserve">Six Hundred Seventy-One</t>
  </si>
  <si>
    <t xml:space="preserve">Six Hundred Seventy-Two</t>
  </si>
  <si>
    <t xml:space="preserve">Six Hundred Seventy-Three</t>
  </si>
  <si>
    <t xml:space="preserve">Six Hundred Seventy-Four</t>
  </si>
  <si>
    <t xml:space="preserve">Six Hundred Seventy-Five</t>
  </si>
  <si>
    <t xml:space="preserve">Six Hundred Seventy-Six</t>
  </si>
  <si>
    <t xml:space="preserve">Six Hundred Seventy-Seven</t>
  </si>
  <si>
    <t xml:space="preserve">Six Hundred Seventy-Eight</t>
  </si>
  <si>
    <t xml:space="preserve">Six Hundred Seventy-Nine</t>
  </si>
  <si>
    <t xml:space="preserve">Six Hundred Eighty</t>
  </si>
  <si>
    <t xml:space="preserve">Six Hundred Eighty-One</t>
  </si>
  <si>
    <t xml:space="preserve">Six Hundred Eighty-Two</t>
  </si>
  <si>
    <t xml:space="preserve">Six Hundred Eighty-Three</t>
  </si>
  <si>
    <t xml:space="preserve">Six Hundred Eighty-Four</t>
  </si>
  <si>
    <t xml:space="preserve">Six Hundred Eighty-Five</t>
  </si>
  <si>
    <t xml:space="preserve">Six Hundred Eighty-Six</t>
  </si>
  <si>
    <t xml:space="preserve">Six Hundred Eighty-Seven</t>
  </si>
  <si>
    <t xml:space="preserve">Six Hundred Eighty-Eight</t>
  </si>
  <si>
    <t xml:space="preserve">Six Hundred Eighty-Nine</t>
  </si>
  <si>
    <t xml:space="preserve">Six Hundred Ninety</t>
  </si>
  <si>
    <t xml:space="preserve">Six Hundred Ninety-One</t>
  </si>
  <si>
    <t xml:space="preserve">Six Hundred Ninety-Two</t>
  </si>
  <si>
    <t xml:space="preserve">Six Hundred Ninety-Three</t>
  </si>
  <si>
    <t xml:space="preserve">Six Hundred Ninety-Four</t>
  </si>
  <si>
    <t xml:space="preserve">Six Hundred Ninety-Five</t>
  </si>
  <si>
    <t xml:space="preserve">Six Hundred Ninety-Six</t>
  </si>
  <si>
    <t xml:space="preserve">Six Hundred Ninety-Seven</t>
  </si>
  <si>
    <t xml:space="preserve">Six Hundred Ninety-Eight</t>
  </si>
  <si>
    <t xml:space="preserve">Six Hundred Ninety-Nine</t>
  </si>
  <si>
    <t xml:space="preserve">Seven Hundred</t>
  </si>
  <si>
    <t xml:space="preserve">Seven Hundred One</t>
  </si>
  <si>
    <t xml:space="preserve">Seven Hundred Two</t>
  </si>
  <si>
    <t xml:space="preserve">Seven Hundred Three</t>
  </si>
  <si>
    <t xml:space="preserve">Seven Hundred Four</t>
  </si>
  <si>
    <t xml:space="preserve">Seven Hundred Five</t>
  </si>
  <si>
    <t xml:space="preserve">Seven Hundred Six</t>
  </si>
  <si>
    <t xml:space="preserve">Seven Hundred Seven</t>
  </si>
  <si>
    <t xml:space="preserve">Seven Hundred Eight</t>
  </si>
  <si>
    <t xml:space="preserve">Seven Hundred Nine</t>
  </si>
  <si>
    <t xml:space="preserve">Seven Hundred Ten</t>
  </si>
  <si>
    <t xml:space="preserve">Seven Hundred Eleven</t>
  </si>
  <si>
    <t xml:space="preserve">Seven Hundred Twelve</t>
  </si>
  <si>
    <t xml:space="preserve">Seven Hundred Thirteen</t>
  </si>
  <si>
    <t xml:space="preserve">Seven Hundred Fourteen</t>
  </si>
  <si>
    <t xml:space="preserve">Seven Hundred Fifteen</t>
  </si>
  <si>
    <t xml:space="preserve">Seven Hundred Sixteen</t>
  </si>
  <si>
    <t xml:space="preserve">Seven Hundred Seventeen</t>
  </si>
  <si>
    <t xml:space="preserve">Seven Hundred Eighteen</t>
  </si>
  <si>
    <t xml:space="preserve">Seven Hundred Nineteen</t>
  </si>
  <si>
    <t xml:space="preserve">Seven Hundred Twenty</t>
  </si>
  <si>
    <t xml:space="preserve">Seven Hundred Twenty-One</t>
  </si>
  <si>
    <t xml:space="preserve">Seven Hundred Twenty-Two</t>
  </si>
  <si>
    <t xml:space="preserve">Seven Hundred Twenty-Three</t>
  </si>
  <si>
    <t xml:space="preserve">Seven Hundred Twenty-Four</t>
  </si>
  <si>
    <t xml:space="preserve">Seven Hundred Twenty-Five</t>
  </si>
  <si>
    <t xml:space="preserve">Seven Hundred Twenty-Six</t>
  </si>
  <si>
    <t xml:space="preserve">Seven Hundred Twenty-Seven</t>
  </si>
  <si>
    <t xml:space="preserve">Seven Hundred Twenty-Eight</t>
  </si>
  <si>
    <t xml:space="preserve">Seven Hundred Twenty-Nine</t>
  </si>
  <si>
    <t xml:space="preserve">Seven Hundred Thirty</t>
  </si>
  <si>
    <t xml:space="preserve">Seven Hundred Thirty-One</t>
  </si>
  <si>
    <t xml:space="preserve">Seven Hundred Thirty-Two</t>
  </si>
  <si>
    <t xml:space="preserve">Seven Hundred Thirty-Three</t>
  </si>
  <si>
    <t xml:space="preserve">Seven Hundred Thirty-Four</t>
  </si>
  <si>
    <t xml:space="preserve">Seven Hundred Thirty-Five</t>
  </si>
  <si>
    <t xml:space="preserve">Seven Hundred Thirty-Six</t>
  </si>
  <si>
    <t xml:space="preserve">Seven Hundred Thirty-Seven</t>
  </si>
  <si>
    <t xml:space="preserve">Seven Hundred Thirty-Eight</t>
  </si>
  <si>
    <t xml:space="preserve">Seven Hundred Thirty-Nine</t>
  </si>
  <si>
    <t xml:space="preserve">Seven Hundred Forty</t>
  </si>
  <si>
    <t xml:space="preserve">Seven Hundred Forty-One</t>
  </si>
  <si>
    <t xml:space="preserve">Seven Hundred Forty-Two</t>
  </si>
  <si>
    <t xml:space="preserve">Seven Hundred Forty-Three</t>
  </si>
  <si>
    <t xml:space="preserve">Seven Hundred Forty-Four</t>
  </si>
  <si>
    <t xml:space="preserve">Seven Hundred Forty-Five</t>
  </si>
  <si>
    <t xml:space="preserve">Seven Hundred Forty-Six</t>
  </si>
  <si>
    <t xml:space="preserve">Seven Hundred Forty-Seven</t>
  </si>
  <si>
    <t xml:space="preserve">Seven Hundred Forty-Eight</t>
  </si>
  <si>
    <t xml:space="preserve">Seven Hundred Forty-Nine</t>
  </si>
  <si>
    <t xml:space="preserve">Seven Hundred Fifty</t>
  </si>
  <si>
    <t xml:space="preserve">Seven Hundred Fifty-One</t>
  </si>
  <si>
    <t xml:space="preserve">Seven Hundred Fifty-Two</t>
  </si>
  <si>
    <t xml:space="preserve">Seven Hundred Fifty-Three</t>
  </si>
  <si>
    <t xml:space="preserve">Seven Hundred Fifty-Four</t>
  </si>
  <si>
    <t xml:space="preserve">Seven Hundred Fifty-Five</t>
  </si>
  <si>
    <t xml:space="preserve">Seven Hundred Fifty-Six</t>
  </si>
  <si>
    <t xml:space="preserve">Seven Hundred Fifty-Seven</t>
  </si>
  <si>
    <t xml:space="preserve">Seven Hundred Fifty-Eight</t>
  </si>
  <si>
    <t xml:space="preserve">Seven Hundred Fifty-Nine</t>
  </si>
  <si>
    <t xml:space="preserve">Seven Hundred Sixty</t>
  </si>
  <si>
    <t xml:space="preserve">Seven Hundred Sixty-One</t>
  </si>
  <si>
    <t xml:space="preserve">Seven Hundred Sixty-Two</t>
  </si>
  <si>
    <t xml:space="preserve">Seven Hundred Sixty-Three</t>
  </si>
  <si>
    <t xml:space="preserve">Seven Hundred Sixty-Four</t>
  </si>
  <si>
    <t xml:space="preserve">Seven Hundred Sixty-Five</t>
  </si>
  <si>
    <t xml:space="preserve">Seven Hundred Sixty-Six</t>
  </si>
  <si>
    <t xml:space="preserve">Seven Hundred Sixty-Seven</t>
  </si>
  <si>
    <t xml:space="preserve">Seven Hundred Sixty-Eight</t>
  </si>
  <si>
    <t xml:space="preserve">Seven Hundred Sixty-Nine</t>
  </si>
  <si>
    <t xml:space="preserve">Seven Hundred Seventy</t>
  </si>
  <si>
    <t xml:space="preserve">Seven Hundred Seventy-One</t>
  </si>
  <si>
    <t xml:space="preserve">Seven Hundred Seventy-Two</t>
  </si>
  <si>
    <t xml:space="preserve">Seven Hundred Seventy-Three</t>
  </si>
  <si>
    <t xml:space="preserve">Seven Hundred Seventy-Four</t>
  </si>
  <si>
    <t xml:space="preserve">Seven Hundred Seventy-Five</t>
  </si>
  <si>
    <t xml:space="preserve">Seven Hundred Seventy-Six</t>
  </si>
  <si>
    <t xml:space="preserve">Seven Hundred Seventy-Seven</t>
  </si>
  <si>
    <t xml:space="preserve">Seven Hundred Seventy-Eight</t>
  </si>
  <si>
    <t xml:space="preserve">Seven Hundred Seventy-Nine</t>
  </si>
  <si>
    <t xml:space="preserve">Seven Hundred Eighty</t>
  </si>
  <si>
    <t xml:space="preserve">Seven Hundred Eighty-One</t>
  </si>
  <si>
    <t xml:space="preserve">Seven Hundred Eighty-Two</t>
  </si>
  <si>
    <t xml:space="preserve">Seven Hundred Eighty-Three</t>
  </si>
  <si>
    <t xml:space="preserve">Seven Hundred Eighty-Four</t>
  </si>
  <si>
    <t xml:space="preserve">Seven Hundred Eighty-Five</t>
  </si>
  <si>
    <t xml:space="preserve">Seven Hundred Eighty-Six</t>
  </si>
  <si>
    <t xml:space="preserve">Seven Hundred Eighty-Seven</t>
  </si>
  <si>
    <t xml:space="preserve">Seven Hundred Eighty-Eight</t>
  </si>
  <si>
    <t xml:space="preserve">Seven Hundred Eighty-Nine</t>
  </si>
  <si>
    <t xml:space="preserve">Seven Hundred Ninety</t>
  </si>
  <si>
    <t xml:space="preserve">Seven Hundred Ninety-One</t>
  </si>
  <si>
    <t xml:space="preserve">Seven Hundred Ninety-Two</t>
  </si>
  <si>
    <t xml:space="preserve">Seven Hundred Ninety-Three</t>
  </si>
  <si>
    <t xml:space="preserve">Seven Hundred Ninety-Four</t>
  </si>
  <si>
    <t xml:space="preserve">Seven Hundred Ninety-Five</t>
  </si>
  <si>
    <t xml:space="preserve">Seven Hundred Ninety-Six</t>
  </si>
  <si>
    <t xml:space="preserve">Seven Hundred Ninety-Seven</t>
  </si>
  <si>
    <t xml:space="preserve">Seven Hundred Ninety-Eight</t>
  </si>
  <si>
    <t xml:space="preserve">Seven Hundred Ninety-Nine</t>
  </si>
  <si>
    <t xml:space="preserve">Eight Hundred</t>
  </si>
  <si>
    <t xml:space="preserve">Eight Hundred One</t>
  </si>
  <si>
    <t xml:space="preserve">Eight Hundred Two</t>
  </si>
  <si>
    <t xml:space="preserve">Eight Hundred Three</t>
  </si>
  <si>
    <t xml:space="preserve">Eight Hundred Four</t>
  </si>
  <si>
    <t xml:space="preserve">Eight Hundred Five</t>
  </si>
  <si>
    <t xml:space="preserve">Eight Hundred Six</t>
  </si>
  <si>
    <t xml:space="preserve">Eight Hundred Seven</t>
  </si>
  <si>
    <t xml:space="preserve">Eight Hundred Eight</t>
  </si>
  <si>
    <t xml:space="preserve">Eight Hundred Nine</t>
  </si>
  <si>
    <t xml:space="preserve">Eight Hundred Ten</t>
  </si>
  <si>
    <t xml:space="preserve">Eight Hundred Eleven</t>
  </si>
  <si>
    <t xml:space="preserve">Eight Hundred Twelve</t>
  </si>
  <si>
    <t xml:space="preserve">Eight Hundred Thirteen</t>
  </si>
  <si>
    <t xml:space="preserve">Eight Hundred Fourteen</t>
  </si>
  <si>
    <t xml:space="preserve">Eight Hundred Fifteen</t>
  </si>
  <si>
    <t xml:space="preserve">Eight Hundred Sixteen</t>
  </si>
  <si>
    <t xml:space="preserve">Eight Hundred Seventeen</t>
  </si>
  <si>
    <t xml:space="preserve">Eight Hundred Eighteen</t>
  </si>
  <si>
    <t xml:space="preserve">Eight Hundred Nineteen</t>
  </si>
  <si>
    <t xml:space="preserve">Eight Hundred Twenty</t>
  </si>
  <si>
    <t xml:space="preserve">Eight Hundred Twenty-One</t>
  </si>
  <si>
    <t xml:space="preserve">Eight Hundred Twenty-Two</t>
  </si>
  <si>
    <t xml:space="preserve">Eight Hundred Twenty-Three</t>
  </si>
  <si>
    <t xml:space="preserve">Eight Hundred Twenty-Four</t>
  </si>
  <si>
    <t xml:space="preserve">Eight Hundred Twenty-Five</t>
  </si>
  <si>
    <t xml:space="preserve">Eight Hundred Twenty-Six</t>
  </si>
  <si>
    <t xml:space="preserve">Eight Hundred Twenty-Seven</t>
  </si>
  <si>
    <t xml:space="preserve">Eight Hundred Twenty-Eight</t>
  </si>
  <si>
    <t xml:space="preserve">Eight Hundred Twenty-Nine</t>
  </si>
  <si>
    <t xml:space="preserve">Eight Hundred Thirty</t>
  </si>
  <si>
    <t xml:space="preserve">Eight Hundred Thirty-One</t>
  </si>
  <si>
    <t xml:space="preserve">Eight Hundred Thirty-Two</t>
  </si>
  <si>
    <t xml:space="preserve">Eight Hundred Thirty-Three</t>
  </si>
  <si>
    <t xml:space="preserve">Eight Hundred Thirty-Four</t>
  </si>
  <si>
    <t xml:space="preserve">Eight Hundred Thirty-Five</t>
  </si>
  <si>
    <t xml:space="preserve">Eight Hundred Thirty-Six</t>
  </si>
  <si>
    <t xml:space="preserve">Eight Hundred Thirty-Seven</t>
  </si>
  <si>
    <t xml:space="preserve">Eight Hundred Thirty-Eight</t>
  </si>
  <si>
    <t xml:space="preserve">Eight Hundred Thirty-Nine</t>
  </si>
  <si>
    <t xml:space="preserve">Eight Hundred Forty</t>
  </si>
  <si>
    <t xml:space="preserve">Eight Hundred Forty-One</t>
  </si>
  <si>
    <t xml:space="preserve">Eight Hundred Forty-Two</t>
  </si>
  <si>
    <t xml:space="preserve">Eight Hundred Forty-Three</t>
  </si>
  <si>
    <t xml:space="preserve">Eight Hundred Forty-Four</t>
  </si>
  <si>
    <t xml:space="preserve">Eight Hundred Forty-Five</t>
  </si>
  <si>
    <t xml:space="preserve">Eight Hundred Forty-Six</t>
  </si>
  <si>
    <t xml:space="preserve">Eight Hundred Forty-Seven</t>
  </si>
  <si>
    <t xml:space="preserve">Eight Hundred Forty-Eight</t>
  </si>
  <si>
    <t xml:space="preserve">Eight Hundred Forty-Nine</t>
  </si>
  <si>
    <t xml:space="preserve">Eight Hundred Fifty</t>
  </si>
  <si>
    <t xml:space="preserve">Eight Hundred Fifty-One</t>
  </si>
  <si>
    <t xml:space="preserve">Eight Hundred Fifty-Two</t>
  </si>
  <si>
    <t xml:space="preserve">Eight Hundred Fifty-Three</t>
  </si>
  <si>
    <t xml:space="preserve">Eight Hundred Fifty-Four</t>
  </si>
  <si>
    <t xml:space="preserve">Eight Hundred Fifty-Five</t>
  </si>
  <si>
    <t xml:space="preserve">Eight Hundred Fifty-Six</t>
  </si>
  <si>
    <t xml:space="preserve">Eight Hundred Fifty-Seven</t>
  </si>
  <si>
    <t xml:space="preserve">Eight Hundred Fifty-Eight</t>
  </si>
  <si>
    <t xml:space="preserve">Eight Hundred Fifty-Nine</t>
  </si>
  <si>
    <t xml:space="preserve">Eight Hundred Sixty</t>
  </si>
  <si>
    <t xml:space="preserve">Eight Hundred Sixty-One</t>
  </si>
  <si>
    <t xml:space="preserve">Eight Hundred Sixty-Two</t>
  </si>
  <si>
    <t xml:space="preserve">Eight Hundred Sixty-Three</t>
  </si>
  <si>
    <t xml:space="preserve">Eight Hundred Sixty-Four</t>
  </si>
  <si>
    <t xml:space="preserve">Eight Hundred Sixty-Five</t>
  </si>
  <si>
    <t xml:space="preserve">Eight Hundred Sixty-Six</t>
  </si>
  <si>
    <t xml:space="preserve">Eight Hundred Sixty-Seven</t>
  </si>
  <si>
    <t xml:space="preserve">Eight Hundred Sixty-Eight</t>
  </si>
  <si>
    <t xml:space="preserve">Eight Hundred Sixty-Nine</t>
  </si>
  <si>
    <t xml:space="preserve">Eight Hundred Seventy</t>
  </si>
  <si>
    <t xml:space="preserve">Eight Hundred Seventy-One</t>
  </si>
  <si>
    <t xml:space="preserve">Eight Hundred Seventy-Two</t>
  </si>
  <si>
    <t xml:space="preserve">Eight Hundred Seventy-Three</t>
  </si>
  <si>
    <t xml:space="preserve">Eight Hundred Seventy-Four</t>
  </si>
  <si>
    <t xml:space="preserve">Eight Hundred Seventy-Five</t>
  </si>
  <si>
    <t xml:space="preserve">Eight Hundred Seventy-Six</t>
  </si>
  <si>
    <t xml:space="preserve">Eight Hundred Seventy-Seven</t>
  </si>
  <si>
    <t xml:space="preserve">Eight Hundred Seventy-Eight</t>
  </si>
  <si>
    <t xml:space="preserve">Eight Hundred Seventy-Nine</t>
  </si>
  <si>
    <t xml:space="preserve">Eight Hundred Eighty</t>
  </si>
  <si>
    <t xml:space="preserve">Eight Hundred Eighty-One</t>
  </si>
  <si>
    <t xml:space="preserve">Eight Hundred Eighty-Two</t>
  </si>
  <si>
    <t xml:space="preserve">Eight Hundred Eighty-Three</t>
  </si>
  <si>
    <t xml:space="preserve">Eight Hundred Eighty-Four</t>
  </si>
  <si>
    <t xml:space="preserve">Eight Hundred Eighty-Five</t>
  </si>
  <si>
    <t xml:space="preserve">Eight Hundred Eighty-Six</t>
  </si>
  <si>
    <t xml:space="preserve">Eight Hundred Eighty-Seven</t>
  </si>
  <si>
    <t xml:space="preserve">Eight Hundred Eighty-Eight</t>
  </si>
  <si>
    <t xml:space="preserve">Eight Hundred Eighty-Nine</t>
  </si>
  <si>
    <t xml:space="preserve">Eight Hundred Ninety</t>
  </si>
  <si>
    <t xml:space="preserve">Eight Hundred Ninety-One</t>
  </si>
  <si>
    <t xml:space="preserve">Eight Hundred Ninety-Two</t>
  </si>
  <si>
    <t xml:space="preserve">Eight Hundred Ninety-Three</t>
  </si>
  <si>
    <t xml:space="preserve">Eight Hundred Ninety-Four</t>
  </si>
  <si>
    <t xml:space="preserve">Eight Hundred Ninety-Five</t>
  </si>
  <si>
    <t xml:space="preserve">Eight Hundred Ninety-Six</t>
  </si>
  <si>
    <t xml:space="preserve">Eight Hundred Ninety-Seven</t>
  </si>
  <si>
    <t xml:space="preserve">Eight Hundred Ninety-Eight</t>
  </si>
  <si>
    <t xml:space="preserve">Eight Hundred Ninety-Nine</t>
  </si>
  <si>
    <t xml:space="preserve">Nine Hundred</t>
  </si>
  <si>
    <t xml:space="preserve">Nine Hundred One</t>
  </si>
  <si>
    <t xml:space="preserve">Nine Hundred Two</t>
  </si>
  <si>
    <t xml:space="preserve">Nine Hundred Three</t>
  </si>
  <si>
    <t xml:space="preserve">Nine Hundred Four</t>
  </si>
  <si>
    <t xml:space="preserve">Nine Hundred Five</t>
  </si>
  <si>
    <t xml:space="preserve">Nine Hundred Six</t>
  </si>
  <si>
    <t xml:space="preserve">Nine Hundred Seven</t>
  </si>
  <si>
    <t xml:space="preserve">Nine Hundred Eight</t>
  </si>
  <si>
    <t xml:space="preserve">Nine Hundred Nine</t>
  </si>
  <si>
    <t xml:space="preserve">Nine Hundred Ten</t>
  </si>
  <si>
    <t xml:space="preserve">Nine Hundred Eleven</t>
  </si>
  <si>
    <t xml:space="preserve">Nine Hundred Twelve</t>
  </si>
  <si>
    <t xml:space="preserve">Nine Hundred Thirteen</t>
  </si>
  <si>
    <t xml:space="preserve">Nine Hundred Fourteen</t>
  </si>
  <si>
    <t xml:space="preserve">Nine Hundred Fifteen</t>
  </si>
  <si>
    <t xml:space="preserve">Nine Hundred Sixteen</t>
  </si>
  <si>
    <t xml:space="preserve">Nine Hundred Seventeen</t>
  </si>
  <si>
    <t xml:space="preserve">Nine Hundred Eighteen</t>
  </si>
  <si>
    <t xml:space="preserve">Nine Hundred Nineteen</t>
  </si>
  <si>
    <t xml:space="preserve">Nine Hundred Twenty</t>
  </si>
  <si>
    <t xml:space="preserve">Nine Hundred Twenty-One</t>
  </si>
  <si>
    <t xml:space="preserve">Nine Hundred Twenty-Two</t>
  </si>
  <si>
    <t xml:space="preserve">Nine Hundred Twenty-Three</t>
  </si>
  <si>
    <t xml:space="preserve">Nine Hundred Twenty-Four</t>
  </si>
  <si>
    <t xml:space="preserve">Nine Hundred Twenty-Five</t>
  </si>
  <si>
    <t xml:space="preserve">Nine Hundred Twenty-Six</t>
  </si>
  <si>
    <t xml:space="preserve">Nine Hundred Twenty-Seven</t>
  </si>
  <si>
    <t xml:space="preserve">Nine Hundred Twenty-Eight</t>
  </si>
  <si>
    <t xml:space="preserve">Nine Hundred Twenty-Nine</t>
  </si>
  <si>
    <t xml:space="preserve">Nine Hundred Thirty</t>
  </si>
  <si>
    <t xml:space="preserve">Nine Hundred Thirty-One</t>
  </si>
  <si>
    <t xml:space="preserve">Nine Hundred Thirty-Two</t>
  </si>
  <si>
    <t xml:space="preserve">Nine Hundred Thirty-Three</t>
  </si>
  <si>
    <t xml:space="preserve">Nine Hundred Thirty-Four</t>
  </si>
  <si>
    <t xml:space="preserve">Nine Hundred Thirty-Five</t>
  </si>
  <si>
    <t xml:space="preserve">Nine Hundred Thirty-Six</t>
  </si>
  <si>
    <t xml:space="preserve">Nine Hundred Thirty-Seven</t>
  </si>
  <si>
    <t xml:space="preserve">Nine Hundred Thirty-Eight</t>
  </si>
  <si>
    <t xml:space="preserve">Nine Hundred Thirty-Nine</t>
  </si>
  <si>
    <t xml:space="preserve">Nine Hundred Forty</t>
  </si>
  <si>
    <t xml:space="preserve">Nine Hundred Forty-One</t>
  </si>
  <si>
    <t xml:space="preserve">Nine Hundred Forty-Two</t>
  </si>
  <si>
    <t xml:space="preserve">Nine Hundred Forty-Three</t>
  </si>
  <si>
    <t xml:space="preserve">Nine Hundred Forty-Four</t>
  </si>
  <si>
    <t xml:space="preserve">Nine Hundred Forty-Five</t>
  </si>
  <si>
    <t xml:space="preserve">Nine Hundred Forty-Six</t>
  </si>
  <si>
    <t xml:space="preserve">Nine Hundred Forty-Seven</t>
  </si>
  <si>
    <t xml:space="preserve">Nine Hundred Forty-Eight</t>
  </si>
  <si>
    <t xml:space="preserve">Nine Hundred Forty-Nine</t>
  </si>
  <si>
    <t xml:space="preserve">Nine Hundred Fifty</t>
  </si>
  <si>
    <t xml:space="preserve">Nine Hundred Fifty-One</t>
  </si>
  <si>
    <t xml:space="preserve">Nine Hundred Fifty-Two</t>
  </si>
  <si>
    <t xml:space="preserve">Nine Hundred Fifty-Three</t>
  </si>
  <si>
    <t xml:space="preserve">Nine Hundred Fifty-Four</t>
  </si>
  <si>
    <t xml:space="preserve">Nine Hundred Fifty-Five</t>
  </si>
  <si>
    <t xml:space="preserve">Nine Hundred Fifty-Six</t>
  </si>
  <si>
    <t xml:space="preserve">Nine Hundred Fifty-Seven</t>
  </si>
  <si>
    <t xml:space="preserve">Nine Hundred Fifty-Eight</t>
  </si>
  <si>
    <t xml:space="preserve">Nine Hundred Fifty-Nine</t>
  </si>
  <si>
    <t xml:space="preserve">Nine Hundred Sixty</t>
  </si>
  <si>
    <t xml:space="preserve">Nine Hundred Sixty-One</t>
  </si>
  <si>
    <t xml:space="preserve">Nine Hundred Sixty-Two</t>
  </si>
  <si>
    <t xml:space="preserve">Nine Hundred Sixty-Three</t>
  </si>
  <si>
    <t xml:space="preserve">Nine Hundred Sixty-Four</t>
  </si>
  <si>
    <t xml:space="preserve">Nine Hundred Sixty-Five</t>
  </si>
  <si>
    <t xml:space="preserve">Nine Hundred Sixty-Six</t>
  </si>
  <si>
    <t xml:space="preserve">Nine Hundred Sixty-Seven</t>
  </si>
  <si>
    <t xml:space="preserve">Nine Hundred Sixty-Eight</t>
  </si>
  <si>
    <t xml:space="preserve">Nine Hundred Sixty-Nine</t>
  </si>
  <si>
    <t xml:space="preserve">Nine Hundred Seventy</t>
  </si>
  <si>
    <t xml:space="preserve">Nine Hundred Seventy-One</t>
  </si>
  <si>
    <t xml:space="preserve">Nine Hundred Seventy-Two</t>
  </si>
  <si>
    <t xml:space="preserve">Nine Hundred Seventy-Three</t>
  </si>
  <si>
    <t xml:space="preserve">Nine Hundred Seventy-Four</t>
  </si>
  <si>
    <t xml:space="preserve">Nine Hundred Seventy-Five</t>
  </si>
  <si>
    <t xml:space="preserve">Nine Hundred Seventy-Six</t>
  </si>
  <si>
    <t xml:space="preserve">Nine Hundred Seventy-Seven</t>
  </si>
  <si>
    <t xml:space="preserve">Nine Hundred Seventy-Eight</t>
  </si>
  <si>
    <t xml:space="preserve">Nine Hundred Seventy-Nine</t>
  </si>
  <si>
    <t xml:space="preserve">Nine Hundred Eighty</t>
  </si>
  <si>
    <t xml:space="preserve">Nine Hundred Eighty-One</t>
  </si>
  <si>
    <t xml:space="preserve">Nine Hundred Eighty-Two</t>
  </si>
  <si>
    <t xml:space="preserve">Nine Hundred Eighty-Three</t>
  </si>
  <si>
    <t xml:space="preserve">Nine Hundred Eighty-Four</t>
  </si>
  <si>
    <t xml:space="preserve">Nine Hundred Eighty-Five</t>
  </si>
  <si>
    <t xml:space="preserve">Nine Hundred Eighty-Six</t>
  </si>
  <si>
    <t xml:space="preserve">Nine Hundred Eighty-Seven</t>
  </si>
  <si>
    <t xml:space="preserve">Nine Hundred Eighty-Eight</t>
  </si>
  <si>
    <t xml:space="preserve">Nine Hundred Eighty-Nine</t>
  </si>
  <si>
    <t xml:space="preserve">Nine Hundred Ninety</t>
  </si>
  <si>
    <t xml:space="preserve">Nine Hundred Ninety-One</t>
  </si>
  <si>
    <t xml:space="preserve">Nine Hundred Ninety-Two</t>
  </si>
  <si>
    <t xml:space="preserve">Nine Hundred Ninety-Three</t>
  </si>
  <si>
    <t xml:space="preserve">Nine Hundred Ninety-Four</t>
  </si>
  <si>
    <t xml:space="preserve">Nine Hundred Ninety-Five</t>
  </si>
  <si>
    <t xml:space="preserve">Nine Hundred Ninety-Six</t>
  </si>
  <si>
    <t xml:space="preserve">Nine Hundred Ninety-Seven</t>
  </si>
  <si>
    <t xml:space="preserve">Nine Hundred Ninety-Eight</t>
  </si>
  <si>
    <t xml:space="preserve">Nine Hundred Ninety-Nine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</si>
</sst>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General"/>
    <numFmt numFmtId="166" formatCode="#,##0.00;[RED]\-#,##0.00;&quot;&quot;"/>
    <numFmt numFmtId="167" formatCode="d\ mmm\ yyyy"/>
    <numFmt numFmtId="168" formatCode="#,##0.00"/>
    <numFmt numFmtId="169" formatCode="#,##0.00;[RED]\-#,##0.00;\-"/>
    <numFmt numFmtId="170" formatCode="@"/>
    <numFmt numFmtId="171" formatCode="#,##0"/>
    <numFmt numFmtId="172" formatCode="0%"/>
    <numFmt numFmtId="173" formatCode="yyyy\-mm\-dd"/>
  </numFmts>
  <fonts count="34">
    <font>
      <sz val="10"/>
      <name val="Tahom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4532D"/>
      <name val="Tahoma"/>
      <family val="0"/>
      <charset val="1"/>
    </font>
    <font>
      <b val="true"/>
      <sz val="22"/>
      <color rgb="FF15803D"/>
      <name val="Tahoma"/>
      <family val="0"/>
      <charset val="1"/>
    </font>
    <font>
      <b val="true"/>
      <sz val="11"/>
      <color rgb="FFFFFFFF"/>
      <name val="Tahoma"/>
      <family val="0"/>
      <charset val="1"/>
    </font>
    <font>
      <sz val="9"/>
      <color rgb="FF1B2620"/>
      <name val="Tahoma"/>
      <family val="0"/>
      <charset val="1"/>
    </font>
    <font>
      <b val="true"/>
      <sz val="11"/>
      <color rgb="FF5B675F"/>
      <name val="Tahoma"/>
      <family val="0"/>
      <charset val="1"/>
    </font>
    <font>
      <sz val="9"/>
      <color rgb="FF5B675F"/>
      <name val="Tahoma"/>
      <family val="0"/>
      <charset val="1"/>
    </font>
    <font>
      <sz val="11"/>
      <color theme="1"/>
      <name val="Calibri"/>
      <family val="2"/>
      <charset val="1"/>
    </font>
    <font>
      <b val="true"/>
      <sz val="10"/>
      <color rgb="FF14532D"/>
      <name val="Tahoma"/>
      <family val="0"/>
      <charset val="1"/>
    </font>
    <font>
      <b val="true"/>
      <sz val="9"/>
      <color rgb="FF14532D"/>
      <name val="Tahoma"/>
      <family val="0"/>
      <charset val="1"/>
    </font>
    <font>
      <b val="true"/>
      <sz val="10"/>
      <color rgb="FF1B2620"/>
      <name val="Tahoma"/>
      <family val="0"/>
      <charset val="1"/>
    </font>
    <font>
      <b val="true"/>
      <sz val="11"/>
      <color rgb="FF1B2620"/>
      <name val="Tahoma"/>
      <family val="0"/>
      <charset val="1"/>
    </font>
    <font>
      <b val="true"/>
      <u val="single"/>
      <sz val="10"/>
      <color rgb="FFFFFFFF"/>
      <name val="Tahoma"/>
      <family val="0"/>
      <charset val="1"/>
    </font>
    <font>
      <b val="true"/>
      <sz val="9"/>
      <color rgb="FFFFFFFF"/>
      <name val="Tahoma"/>
      <family val="0"/>
      <charset val="1"/>
    </font>
    <font>
      <b val="true"/>
      <sz val="12"/>
      <color rgb="FFFFFFFF"/>
      <name val="Tahoma"/>
      <family val="0"/>
      <charset val="1"/>
    </font>
    <font>
      <sz val="8"/>
      <color rgb="FF5B675F"/>
      <name val="Tahoma"/>
      <family val="0"/>
      <charset val="1"/>
    </font>
    <font>
      <sz val="10"/>
      <color rgb="FF1B2620"/>
      <name val="Tahoma"/>
      <family val="0"/>
      <charset val="1"/>
    </font>
    <font>
      <b val="true"/>
      <sz val="10"/>
      <color rgb="FF1D4ED8"/>
      <name val="Tahoma"/>
      <family val="0"/>
      <charset val="1"/>
    </font>
    <font>
      <sz val="8"/>
      <color rgb="FFFFFFFF"/>
      <name val="Tahoma"/>
      <family val="0"/>
      <charset val="1"/>
    </font>
    <font>
      <sz val="9"/>
      <color rgb="FF14532D"/>
      <name val="Tahoma"/>
      <family val="0"/>
      <charset val="1"/>
    </font>
    <font>
      <i val="true"/>
      <sz val="8"/>
      <color rgb="FF5B675F"/>
      <name val="Tahoma"/>
      <family val="0"/>
      <charset val="1"/>
    </font>
    <font>
      <sz val="10"/>
      <color rgb="FF5B675F"/>
      <name val="Tahoma"/>
      <family val="0"/>
      <charset val="1"/>
    </font>
    <font>
      <sz val="7"/>
      <color rgb="FF9AA69F"/>
      <name val="Tahoma"/>
      <family val="0"/>
      <charset val="1"/>
    </font>
    <font>
      <b val="true"/>
      <sz val="14"/>
      <color rgb="FF14532D"/>
      <name val="Tahoma"/>
      <family val="0"/>
      <charset val="1"/>
    </font>
    <font>
      <sz val="11"/>
      <color rgb="FF1D4ED8"/>
      <name val="Tahoma"/>
      <family val="0"/>
      <charset val="1"/>
    </font>
    <font>
      <b val="true"/>
      <u val="single"/>
      <sz val="11"/>
      <color rgb="FFFFFFFF"/>
      <name val="Tahoma"/>
      <family val="0"/>
      <charset val="1"/>
    </font>
    <font>
      <b val="true"/>
      <sz val="12"/>
      <color rgb="FF14532D"/>
      <name val="Tahoma"/>
      <family val="0"/>
      <charset val="1"/>
    </font>
    <font>
      <b val="true"/>
      <sz val="10"/>
      <color rgb="FFFFFFFF"/>
      <name val="Tahoma"/>
      <family val="0"/>
      <charset val="1"/>
    </font>
    <font>
      <b val="true"/>
      <sz val="9"/>
      <color rgb="FF5B675F"/>
      <name val="Tahoma"/>
      <family val="0"/>
      <charset val="1"/>
    </font>
    <font>
      <b val="true"/>
      <sz val="16"/>
      <color rgb="FF14532D"/>
      <name val="Tahoma"/>
      <family val="0"/>
      <charset val="1"/>
    </font>
    <font>
      <u val="single"/>
      <sz val="10"/>
      <color rgb="FF15803D"/>
      <name val="Tahoma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4532D"/>
        <bgColor rgb="FF166534"/>
      </patternFill>
    </fill>
    <fill>
      <patternFill patternType="solid">
        <fgColor rgb="FFE7F4EB"/>
        <bgColor rgb="FFF1F5F9"/>
      </patternFill>
    </fill>
    <fill>
      <patternFill patternType="solid">
        <fgColor rgb="FF06C755"/>
        <bgColor rgb="FF33CCCC"/>
      </patternFill>
    </fill>
    <fill>
      <patternFill patternType="solid">
        <fgColor rgb="FF15803D"/>
        <bgColor rgb="FF166534"/>
      </patternFill>
    </fill>
    <fill>
      <patternFill patternType="solid">
        <fgColor rgb="FFFFFFFF"/>
        <bgColor rgb="FFFFFBEB"/>
      </patternFill>
    </fill>
    <fill>
      <patternFill patternType="solid">
        <fgColor rgb="FFF3F6F4"/>
        <bgColor rgb="FFF1F5F9"/>
      </patternFill>
    </fill>
    <fill>
      <patternFill patternType="solid">
        <fgColor rgb="FFFFFBEB"/>
        <bgColor rgb="FFF4FAF6"/>
      </patternFill>
    </fill>
    <fill>
      <patternFill patternType="solid">
        <fgColor rgb="FFF4FAF6"/>
        <bgColor rgb="FFF3F6F4"/>
      </patternFill>
    </fill>
  </fills>
  <borders count="19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5803D"/>
      </bottom>
      <diagonal/>
    </border>
    <border diagonalUp="false" diagonalDown="false">
      <left style="thin">
        <color rgb="FFCFDDD4"/>
      </left>
      <right style="thin">
        <color rgb="FFCFDDD4"/>
      </right>
      <top style="thin">
        <color rgb="FFCFDDD4"/>
      </top>
      <bottom/>
      <diagonal/>
    </border>
    <border diagonalUp="false" diagonalDown="false">
      <left style="thin">
        <color rgb="FFCFDDD4"/>
      </left>
      <right/>
      <top style="thin">
        <color rgb="FFCFDDD4"/>
      </top>
      <bottom style="hair">
        <color rgb="FFCFDDD4"/>
      </bottom>
      <diagonal/>
    </border>
    <border diagonalUp="false" diagonalDown="false">
      <left/>
      <right style="thin">
        <color rgb="FFCFDDD4"/>
      </right>
      <top style="thin">
        <color rgb="FFCFDDD4"/>
      </top>
      <bottom style="hair">
        <color rgb="FFCFDDD4"/>
      </bottom>
      <diagonal/>
    </border>
    <border diagonalUp="false" diagonalDown="false">
      <left style="thin">
        <color rgb="FFCFDDD4"/>
      </left>
      <right style="thin">
        <color rgb="FFCFDDD4"/>
      </right>
      <top/>
      <bottom/>
      <diagonal/>
    </border>
    <border diagonalUp="false" diagonalDown="false">
      <left style="thin">
        <color rgb="FFCFDDD4"/>
      </left>
      <right/>
      <top style="hair">
        <color rgb="FFCFDDD4"/>
      </top>
      <bottom style="hair">
        <color rgb="FFCFDDD4"/>
      </bottom>
      <diagonal/>
    </border>
    <border diagonalUp="false" diagonalDown="false">
      <left/>
      <right style="thin">
        <color rgb="FFCFDDD4"/>
      </right>
      <top style="hair">
        <color rgb="FFCFDDD4"/>
      </top>
      <bottom style="hair">
        <color rgb="FFCFDDD4"/>
      </bottom>
      <diagonal/>
    </border>
    <border diagonalUp="false" diagonalDown="false">
      <left style="thin">
        <color rgb="FFCFDDD4"/>
      </left>
      <right style="thin">
        <color rgb="FFCFDDD4"/>
      </right>
      <top/>
      <bottom style="thin">
        <color rgb="FFCFDDD4"/>
      </bottom>
      <diagonal/>
    </border>
    <border diagonalUp="false" diagonalDown="false">
      <left style="thin">
        <color rgb="FFCFDDD4"/>
      </left>
      <right/>
      <top style="hair">
        <color rgb="FFCFDDD4"/>
      </top>
      <bottom style="thin">
        <color rgb="FFCFDDD4"/>
      </bottom>
      <diagonal/>
    </border>
    <border diagonalUp="false" diagonalDown="false">
      <left/>
      <right style="thin">
        <color rgb="FFCFDDD4"/>
      </right>
      <top style="hair">
        <color rgb="FFCFDDD4"/>
      </top>
      <bottom style="thin">
        <color rgb="FFCFDDD4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CFDDD4"/>
      </left>
      <right/>
      <top/>
      <bottom style="hair">
        <color rgb="FFCFDDD4"/>
      </bottom>
      <diagonal/>
    </border>
    <border diagonalUp="false" diagonalDown="false">
      <left style="hair">
        <color rgb="FFCFDDD4"/>
      </left>
      <right/>
      <top/>
      <bottom style="hair">
        <color rgb="FFCFDDD4"/>
      </bottom>
      <diagonal/>
    </border>
    <border diagonalUp="false" diagonalDown="false">
      <left style="hair">
        <color rgb="FFCFDDD4"/>
      </left>
      <right style="thin">
        <color rgb="FFCFDDD4"/>
      </right>
      <top/>
      <bottom style="hair">
        <color rgb="FFCFDDD4"/>
      </bottom>
      <diagonal/>
    </border>
    <border diagonalUp="false" diagonalDown="false">
      <left style="thin">
        <color rgb="FFCFDDD4"/>
      </left>
      <right style="thin">
        <color rgb="FFCFDDD4"/>
      </right>
      <top style="thin">
        <color rgb="FFCFDDD4"/>
      </top>
      <bottom style="thin">
        <color rgb="FFCFDDD4"/>
      </bottom>
      <diagonal/>
    </border>
    <border diagonalUp="false" diagonalDown="false">
      <left style="thin">
        <color rgb="FFCFDDD4"/>
      </left>
      <right/>
      <top/>
      <bottom style="thin">
        <color rgb="FFCFDDD4"/>
      </bottom>
      <diagonal/>
    </border>
    <border diagonalUp="false" diagonalDown="false">
      <left style="hair">
        <color rgb="FFCFDDD4"/>
      </left>
      <right/>
      <top/>
      <bottom style="thin">
        <color rgb="FFCFDDD4"/>
      </bottom>
      <diagonal/>
    </border>
    <border diagonalUp="false" diagonalDown="false">
      <left style="hair">
        <color rgb="FFCFDDD4"/>
      </left>
      <right style="thin">
        <color rgb="FFCFDDD4"/>
      </right>
      <top/>
      <bottom style="thin">
        <color rgb="FFCFDD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3" borderId="3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3" fillId="0" borderId="4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14" fillId="0" borderId="5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2" fillId="3" borderId="6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7" fillId="0" borderId="7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7" fillId="0" borderId="8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2" fillId="3" borderId="9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9" fillId="6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9" fillId="6" borderId="13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9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6" borderId="1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3" fillId="6" borderId="1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7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8" borderId="15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5" fontId="9" fillId="9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1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9" fillId="9" borderId="13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9" fillId="9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9" borderId="1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3" fillId="9" borderId="1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0" fillId="8" borderId="15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8" fontId="20" fillId="8" borderId="15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6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7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9" fillId="6" borderId="17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9" fillId="6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6" borderId="1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6" fillId="5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7" fontId="7" fillId="6" borderId="1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8" fontId="7" fillId="6" borderId="1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2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9" fontId="19" fillId="0" borderId="0" xfId="0" applyFont="true" applyBorder="false" applyAlignment="true" applyProtection="false">
      <alignment horizontal="right" vertical="center" textRotation="0" wrapText="false" indent="0" shrinkToFit="tru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2" fillId="3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7" fillId="8" borderId="1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70" fontId="27" fillId="8" borderId="1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8" fillId="4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5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8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8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8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6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6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9" fillId="8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9" fillId="6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6" fillId="5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8" fillId="4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3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73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8">
    <dxf>
      <font>
        <name val="Tahoma"/>
        <charset val="1"/>
        <family val="0"/>
        <b val="1"/>
        <color rgb="FFFFFFFF"/>
        <sz val="11"/>
      </font>
      <fill>
        <patternFill>
          <bgColor rgb="FF15803D"/>
        </patternFill>
      </fill>
    </dxf>
    <dxf>
      <font>
        <name val="Tahoma"/>
        <charset val="1"/>
        <family val="0"/>
        <b val="1"/>
        <color rgb="FFFFFFFF"/>
        <sz val="11"/>
      </font>
      <fill>
        <patternFill>
          <bgColor rgb="FF14532D"/>
        </patternFill>
      </fill>
    </dxf>
    <dxf>
      <font>
        <name val="Tahoma"/>
        <charset val="1"/>
        <family val="0"/>
        <color rgb="FFB45309"/>
      </font>
      <border diagonalUp="false" diagonalDown="false">
        <left/>
        <right/>
        <top/>
        <bottom style="hair">
          <color rgb="FFCFDDD4"/>
        </bottom>
        <diagonal/>
      </border>
    </dxf>
    <dxf>
      <border diagonalUp="false" diagonalDown="false">
        <left/>
        <right/>
        <top/>
        <bottom style="hair">
          <color rgb="FFCFDDD4"/>
        </bottom>
        <diagonal/>
      </border>
    </dxf>
    <dxf>
      <fill>
        <patternFill patternType="solid">
          <fgColor rgb="FF15803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B262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CFCE7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ill>
        <patternFill patternType="solid">
          <fgColor rgb="FFFEE2E2"/>
          <bgColor rgb="FF000000"/>
        </patternFill>
      </fill>
    </dxf>
    <dxf>
      <fill>
        <patternFill patternType="solid">
          <fgColor rgb="FF991B1B"/>
          <bgColor rgb="FF000000"/>
        </patternFill>
      </fill>
    </dxf>
    <dxf>
      <font>
        <name val="Tahoma"/>
        <charset val="1"/>
        <family val="0"/>
        <b val="1"/>
        <color rgb="FF166534"/>
      </font>
      <fill>
        <patternFill>
          <bgColor rgb="FFDCFCE7"/>
        </patternFill>
      </fill>
    </dxf>
    <dxf>
      <font>
        <name val="Tahoma"/>
        <charset val="1"/>
        <family val="0"/>
        <b val="1"/>
        <color rgb="FF92400E"/>
      </font>
      <fill>
        <patternFill>
          <bgColor rgb="FFFEF3C7"/>
        </patternFill>
      </fill>
    </dxf>
    <dxf>
      <font>
        <name val="Tahoma"/>
        <charset val="1"/>
        <family val="0"/>
        <b val="1"/>
        <color rgb="FF991B1B"/>
      </font>
      <fill>
        <patternFill>
          <bgColor rgb="FFFEE2E2"/>
        </patternFill>
      </fill>
    </dxf>
    <dxf>
      <font>
        <name val="Tahoma"/>
        <charset val="1"/>
        <family val="0"/>
        <b val="1"/>
        <color rgb="FF64748B"/>
      </font>
      <fill>
        <patternFill>
          <bgColor rgb="FFF1F5F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5803D"/>
      <rgbColor rgb="FF000080"/>
      <rgbColor rgb="FF808000"/>
      <rgbColor rgb="FF800080"/>
      <rgbColor rgb="FF166534"/>
      <rgbColor rgb="FFF1F5F9"/>
      <rgbColor rgb="FF5B675F"/>
      <rgbColor rgb="FF9999FF"/>
      <rgbColor rgb="FFB45309"/>
      <rgbColor rgb="FFFEF3C7"/>
      <rgbColor rgb="FFDCFCE7"/>
      <rgbColor rgb="FF660066"/>
      <rgbColor rgb="FFFF8080"/>
      <rgbColor rgb="FF1D4ED8"/>
      <rgbColor rgb="FFCFDD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F4EB"/>
      <rgbColor rgb="FFC8E3D0"/>
      <rgbColor rgb="FFFFFBEB"/>
      <rgbColor rgb="FFF3F6F4"/>
      <rgbColor rgb="FFF4FAF6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AA69F"/>
      <rgbColor rgb="FF003366"/>
      <rgbColor rgb="FF06C755"/>
      <rgbColor rgb="FF14532D"/>
      <rgbColor rgb="FF333300"/>
      <rgbColor rgb="FF92400E"/>
      <rgbColor rgb="FF993366"/>
      <rgbColor rgb="FF333399"/>
      <rgbColor rgb="FF1B26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430200</xdr:colOff>
      <xdr:row>4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21320" y="95400"/>
          <a:ext cx="914040" cy="914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setidea.com/go/line/?s=xlsx-qt" TargetMode="External"/><Relationship Id="rId2" Type="http://schemas.openxmlformats.org/officeDocument/2006/relationships/hyperlink" Target="https://kasetidea.com/tools/quotation/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kasetidea.com/go/line/?s=xlsx-qt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kasetidea.com/go/line/?s=xlsx-qt" TargetMode="External"/><Relationship Id="rId2" Type="http://schemas.openxmlformats.org/officeDocument/2006/relationships/hyperlink" Target="https://kasetidea.com/tools/quotatio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5803D"/>
    <pageSetUpPr fitToPage="true"/>
  </sheetPr>
  <dimension ref="B1:P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9" activeCellId="0" sqref="C19"/>
    </sheetView>
  </sheetViews>
  <sheetFormatPr defaultColWidth="8.59375" defaultRowHeight="15" zeroHeight="false" outlineLevelRow="0" outlineLevelCol="0"/>
  <cols>
    <col collapsed="false" customWidth="true" hidden="false" outlineLevel="0" max="1" min="1" style="0" width="1.5"/>
    <col collapsed="false" customWidth="true" hidden="false" outlineLevel="0" max="2" min="2" style="0" width="6"/>
    <col collapsed="false" customWidth="true" hidden="false" outlineLevel="0" max="3" min="3" style="0" width="10"/>
    <col collapsed="false" customWidth="true" hidden="false" outlineLevel="0" max="4" min="4" style="0" width="32"/>
    <col collapsed="false" customWidth="true" hidden="false" outlineLevel="0" max="6" min="5" style="0" width="8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5"/>
    <col collapsed="false" customWidth="true" hidden="false" outlineLevel="0" max="10" min="10" style="0" width="1.5"/>
    <col collapsed="false" customWidth="true" hidden="true" outlineLevel="0" max="11" min="11" style="0" width="4"/>
    <col collapsed="false" customWidth="true" hidden="false" outlineLevel="0" max="12" min="12" style="0" width="26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30"/>
    <col collapsed="false" customWidth="true" hidden="false" outlineLevel="0" max="16" min="16" style="0" width="14"/>
  </cols>
  <sheetData>
    <row r="1" customFormat="false" ht="7.5" hidden="false" customHeight="true" outlineLevel="0" collapsed="false"/>
    <row r="2" customFormat="false" ht="25.5" hidden="false" customHeight="true" outlineLevel="0" collapsed="false">
      <c r="D2" s="1" t="str">
        <f aca="false">ตั้งค่าร้าน!$B$3</f>
        <v>ร้านตัวอย่างพรรณไม้</v>
      </c>
      <c r="E2" s="1"/>
      <c r="F2" s="1"/>
      <c r="G2" s="2" t="str">
        <f aca="false">CHOOSE(_calc!$B$2,CHOOSE(_calc!$B$1,"ใบเสนอราคา","ใบแจ้งหนี้","ใบส่งของ","ใบเสร็จรับเงิน"),CHOOSE(_calc!$B$1,"QUOTATION","INVOICE","DELIVERY NOTE","RECEIPT"),CHOOSE(_calc!$B$1,"ใบเสนอราคา","ใบแจ้งหนี้","ใบส่งของ","ใบเสร็จรับเงิน"))</f>
        <v>ใบเสนอราคา</v>
      </c>
      <c r="H2" s="2"/>
      <c r="I2" s="2"/>
      <c r="L2" s="3" t="s">
        <v>0</v>
      </c>
      <c r="M2" s="3"/>
    </row>
    <row r="3" customFormat="false" ht="18" hidden="false" customHeight="true" outlineLevel="0" collapsed="false">
      <c r="D3" s="4" t="str">
        <f aca="false">ตั้งค่าร้าน!$B$4</f>
        <v>99/9 หมู่ 9 ต.ตัวอย่าง อ.เมือง</v>
      </c>
      <c r="E3" s="4"/>
      <c r="F3" s="4"/>
      <c r="G3" s="2"/>
      <c r="H3" s="2"/>
      <c r="I3" s="2"/>
      <c r="L3" s="5" t="s">
        <v>1</v>
      </c>
    </row>
    <row r="4" customFormat="false" ht="18" hidden="false" customHeight="true" outlineLevel="0" collapsed="false">
      <c r="D4" s="4" t="str">
        <f aca="false">ตั้งค่าร้าน!$B$5</f>
        <v>จ.นครปฐม 73000</v>
      </c>
      <c r="E4" s="4"/>
      <c r="F4" s="4"/>
      <c r="G4" s="6" t="str">
        <f aca="false">IF(_calc!$B$2=3,CHOOSE(_calc!$B$1,"QUOTATION","INVOICE","DELIVERY NOTE","RECEIPT"),"")</f>
        <v/>
      </c>
      <c r="H4" s="6"/>
      <c r="I4" s="6"/>
      <c r="L4" s="5" t="s">
        <v>2</v>
      </c>
    </row>
    <row r="5" customFormat="false" ht="18" hidden="false" customHeight="true" outlineLevel="0" collapsed="false">
      <c r="D5" s="4" t="str">
        <f aca="false">IF(ตั้งค่าร้าน!$B$6="","",CHOOSE(_calc!$B$2,"เลขประจำตัวผู้เสียภาษี","Tax ID","เลขประจำตัวผู้เสียภาษี / Tax ID")&amp;" "&amp;ตั้งค่าร้าน!$B$6&amp;IF(ตั้งค่าร้าน!$B$7&lt;&gt;"","  ("&amp;ตั้งค่าร้าน!$B$7&amp;")",""))</f>
        <v>เลขประจำตัวผู้เสียภาษี 0-0000-00000-00-0  (สำนักงานใหญ่)</v>
      </c>
      <c r="E5" s="4"/>
      <c r="F5" s="4"/>
      <c r="G5" s="7" t="str">
        <f aca="false">IF(_calc!$B$2=2,"ORIGINAL",CHOOSE(_calc!$B$2,"ต้นฉบับ","Original","ต้นฉบับ / Original"))</f>
        <v>ต้นฉบับ</v>
      </c>
      <c r="H5" s="7"/>
      <c r="I5" s="7"/>
      <c r="L5" s="5" t="s">
        <v>3</v>
      </c>
    </row>
    <row r="6" customFormat="false" ht="18" hidden="false" customHeight="true" outlineLevel="0" collapsed="false">
      <c r="D6" s="4" t="str">
        <f aca="false">TRIM(IF(ตั้งค่าร้าน!$B$8&lt;&gt;"",CHOOSE(_calc!$B$2,"โทร","Tel","โทร / Tel")&amp;" "&amp;ตั้งค่าร้าน!$B$8,"")&amp;"   "&amp;ตั้งค่าร้าน!$B$9)</f>
        <v>โทร 08x-xxx-xxxx LINE: @ร้านตัวอย่าง</v>
      </c>
      <c r="E6" s="4"/>
      <c r="F6" s="4"/>
      <c r="G6" s="7"/>
      <c r="H6" s="7"/>
      <c r="I6" s="7"/>
      <c r="L6" s="5" t="s">
        <v>4</v>
      </c>
    </row>
    <row r="7" customFormat="false" ht="7.5" hidden="false" customHeight="true" outlineLevel="0" collapsed="false">
      <c r="B7" s="8"/>
      <c r="C7" s="8"/>
      <c r="D7" s="8"/>
      <c r="E7" s="8"/>
      <c r="F7" s="8"/>
      <c r="G7" s="8"/>
      <c r="H7" s="8"/>
      <c r="I7" s="8"/>
    </row>
    <row r="8" customFormat="false" ht="21.75" hidden="false" customHeight="true" outlineLevel="0" collapsed="false">
      <c r="B8" s="9" t="str">
        <f aca="false">CHOOSE(_calc!$B$1,CHOOSE(_calc!$B$2,"ลูกค้า","Customer","ลูกค้า / Customer"),CHOOSE(_calc!$B$2,"ลูกค้า","Bill to","ลูกค้า / Bill to"),CHOOSE(_calc!$B$2,"ผู้รับสินค้า","Ship to","ผู้รับสินค้า / Ship to"),CHOOSE(_calc!$B$2,"ได้รับเงินจาก","Received from","ได้รับเงินจาก / Received from"))</f>
        <v>ลูกค้า</v>
      </c>
      <c r="C8" s="9"/>
      <c r="D8" s="9"/>
      <c r="E8" s="9"/>
      <c r="G8" s="10" t="str">
        <f aca="false">CHOOSE(_calc!$B$2,"เลขที่","No.","เลขที่ / No.")</f>
        <v>เลขที่</v>
      </c>
      <c r="H8" s="10"/>
      <c r="I8" s="11" t="str">
        <f aca="false">_calc!$B$8</f>
        <v>QT2569-0001</v>
      </c>
      <c r="L8" s="5" t="s">
        <v>5</v>
      </c>
    </row>
    <row r="9" customFormat="false" ht="19.5" hidden="false" customHeight="true" outlineLevel="0" collapsed="false">
      <c r="B9" s="12" t="str">
        <f aca="false">IF($M$20="","",$M$20)</f>
        <v>บริษัท ตัวอย่างการเกษตร จำกัด</v>
      </c>
      <c r="C9" s="12"/>
      <c r="D9" s="12"/>
      <c r="E9" s="12"/>
      <c r="G9" s="13" t="str">
        <f aca="false">CHOOSE(_calc!$B$2,"วันที่","Date","วันที่ / Date")</f>
        <v>วันที่</v>
      </c>
      <c r="H9" s="13"/>
      <c r="I9" s="14" t="str">
        <f aca="false">IF(_calc!$B$5="","",CHOOSE(_calc!$B$2,DAY(_calc!$B$5)&amp;" "&amp;CHOOSE(MONTH(_calc!$B$5),"ม.ค.","ก.พ.","มี.ค.","เม.ย.","พ.ค.","มิ.ย.","ก.ค.","ส.ค.","ก.ย.","ต.ค.","พ.ย.","ธ.ค.")&amp;" "&amp;(YEAR(_calc!$B$5)+543),DAY(_calc!$B$5)&amp;" "&amp;CHOOSE(MONTH(_calc!$B$5),"Jan","Feb","Mar","Apr","May","Jun","Jul","Aug","Sep","Oct","Nov","Dec")&amp;" "&amp;YEAR(_calc!$B$5),DAY(_calc!$B$5)&amp;" "&amp;CHOOSE(MONTH(_calc!$B$5),"ม.ค.","ก.พ.","มี.ค.","เม.ย.","พ.ค.","มิ.ย.","ก.ค.","ส.ค.","ก.ย.","ต.ค.","พ.ย.","ธ.ค.")&amp;" "&amp;(YEAR(_calc!$B$5)+543)))</f>
        <v>29 ก.ย. 2569</v>
      </c>
      <c r="L9" s="5" t="s">
        <v>6</v>
      </c>
    </row>
    <row r="10" customFormat="false" ht="19.5" hidden="false" customHeight="true" outlineLevel="0" collapsed="false">
      <c r="B10" s="15" t="str">
        <f aca="false">IF($M$20="","",IFERROR(VLOOKUP($M$20,ลูกค้า!$A$3:$G$502,2,FALSE())&amp;"",""))</f>
        <v>123 ถ.เพชรเกษม ต.สนามจันทร์</v>
      </c>
      <c r="C10" s="15"/>
      <c r="D10" s="15"/>
      <c r="E10" s="15"/>
      <c r="G10" s="13" t="str">
        <f aca="false">CHOOSE(_calc!$B$1,CHOOSE(_calc!$B$2,"ยืนราคาถึง","Valid until","ยืนราคาถึง / Valid until"),CHOOSE(_calc!$B$2,"ครบกำหนดชำระ","Due date","ครบกำหนดชำระ / Due date"),CHOOSE(_calc!$B$2,"อ้างอิง","Reference","อ้างอิง / Reference"),CHOOSE(_calc!$B$2,"ชำระโดย","Paid by","ชำระโดย / Paid by"))</f>
        <v>ยืนราคาถึง</v>
      </c>
      <c r="H10" s="13"/>
      <c r="I10" s="14" t="str">
        <f aca="false">CHOOSE(_calc!$B$1,IF(_calc!$B$10="","",CHOOSE(_calc!$B$2,DAY(_calc!$B$10)&amp;" "&amp;CHOOSE(MONTH(_calc!$B$10),"ม.ค.","ก.พ.","มี.ค.","เม.ย.","พ.ค.","มิ.ย.","ก.ค.","ส.ค.","ก.ย.","ต.ค.","พ.ย.","ธ.ค.")&amp;" "&amp;(YEAR(_calc!$B$10)+543),DAY(_calc!$B$10)&amp;" "&amp;CHOOSE(MONTH(_calc!$B$10),"Jan","Feb","Mar","Apr","May","Jun","Jul","Aug","Sep","Oct","Nov","Dec")&amp;" "&amp;YEAR(_calc!$B$10),DAY(_calc!$B$10)&amp;" "&amp;CHOOSE(MONTH(_calc!$B$10),"ม.ค.","ก.พ.","มี.ค.","เม.ย.","พ.ค.","มิ.ย.","ก.ค.","ส.ค.","ก.ย.","ต.ค.","พ.ย.","ธ.ค.")&amp;" "&amp;(YEAR(_calc!$B$10)+543))),IF(_calc!$B$10="","",CHOOSE(_calc!$B$2,DAY(_calc!$B$10)&amp;" "&amp;CHOOSE(MONTH(_calc!$B$10),"ม.ค.","ก.พ.","มี.ค.","เม.ย.","พ.ค.","มิ.ย.","ก.ค.","ส.ค.","ก.ย.","ต.ค.","พ.ย.","ธ.ค.")&amp;" "&amp;(YEAR(_calc!$B$10)+543),DAY(_calc!$B$10)&amp;" "&amp;CHOOSE(MONTH(_calc!$B$10),"Jan","Feb","Mar","Apr","May","Jun","Jul","Aug","Sep","Oct","Nov","Dec")&amp;" "&amp;YEAR(_calc!$B$10),DAY(_calc!$B$10)&amp;" "&amp;CHOOSE(MONTH(_calc!$B$10),"ม.ค.","ก.พ.","มี.ค.","เม.ย.","พ.ค.","มิ.ย.","ก.ค.","ส.ค.","ก.ย.","ต.ค.","พ.ย.","ธ.ค.")&amp;" "&amp;(YEAR(_calc!$B$10)+543))),IF($M$25="","-",$M$25),IF($M$25="","-",$M$25))</f>
        <v>29 ต.ค. 2569</v>
      </c>
      <c r="L10" s="5" t="s">
        <v>7</v>
      </c>
    </row>
    <row r="11" customFormat="false" ht="19.5" hidden="false" customHeight="true" outlineLevel="0" collapsed="false">
      <c r="B11" s="15" t="str">
        <f aca="false">IF($M$20="","",IFERROR(VLOOKUP($M$20,ลูกค้า!$A$3:$G$502,3,FALSE())&amp;"",""))</f>
        <v>อ.เมือง จ.นครปฐม 73000</v>
      </c>
      <c r="C11" s="15"/>
      <c r="D11" s="15"/>
      <c r="E11" s="15"/>
      <c r="G11" s="13" t="str">
        <f aca="false">CHOOSE(_calc!$B$2,"เงื่อนไขชำระ","Payment terms","เงื่อนไขชำระ / Payment terms")</f>
        <v>เงื่อนไขชำระ</v>
      </c>
      <c r="H11" s="13"/>
      <c r="I11" s="14" t="str">
        <f aca="false">IF($M$24="",ตั้งค่าร้าน!$B$20,$M$24)</f>
        <v>โอนชำระก่อนส่งสินค้า</v>
      </c>
      <c r="L11" s="5" t="s">
        <v>8</v>
      </c>
    </row>
    <row r="12" customFormat="false" ht="19.5" hidden="false" customHeight="true" outlineLevel="0" collapsed="false">
      <c r="B12" s="16" t="str">
        <f aca="false">TRIM(IF(IF($M$20="","",IFERROR(VLOOKUP($M$20,ลูกค้า!$A$3:$G$502,4,FALSE())&amp;"",""))&lt;&gt;"",CHOOSE(_calc!$B$2,"เลขผู้เสียภาษี","Tax ID","เลขผู้เสียภาษี / Tax ID")&amp;" "&amp;IF($M$20="","",IFERROR(VLOOKUP($M$20,ลูกค้า!$A$3:$G$502,4,FALSE())&amp;"",""))&amp;IF(IF($M$20="","",IFERROR(VLOOKUP($M$20,ลูกค้า!$A$3:$G$502,5,FALSE())&amp;"",""))&lt;&gt;""," ("&amp;IF($M$20="","",IFERROR(VLOOKUP($M$20,ลูกค้า!$A$3:$G$502,5,FALSE())&amp;"",""))&amp;")","")&amp;"   ","")&amp;IF(IF($M$20="","",IFERROR(VLOOKUP($M$20,ลูกค้า!$A$3:$G$502,6,FALSE())&amp;"",""))&lt;&gt;"",CHOOSE(_calc!$B$2,"โทร","Tel","โทร / Tel")&amp;" "&amp;IF($M$20="","",IFERROR(VLOOKUP($M$20,ลูกค้า!$A$3:$G$502,6,FALSE())&amp;"",""))&amp;"   ","")&amp;IF(IF($M$20="","",IFERROR(VLOOKUP($M$20,ลูกค้า!$A$3:$G$502,7,FALSE())&amp;"",""))&lt;&gt;"",CHOOSE(_calc!$B$2,"ติดต่อ","Attn.","ติดต่อ / Attn.")&amp;" "&amp;IF($M$20="","",IFERROR(VLOOKUP($M$20,ลูกค้า!$A$3:$G$502,7,FALSE())&amp;"","")),""))</f>
        <v>เลขผู้เสียภาษี 0-1055-00000-00-0 (สำนักงานใหญ่) โทร 034-000-000 ติดต่อ คุณวิไล</v>
      </c>
      <c r="C12" s="16"/>
      <c r="D12" s="16"/>
      <c r="E12" s="16"/>
      <c r="G12" s="17" t="str">
        <f aca="false">CHOOSE(_calc!$B$2,"ผู้ติดต่อ","Contact","ผู้ติดต่อ / Contact")</f>
        <v>ผู้ติดต่อ</v>
      </c>
      <c r="H12" s="17"/>
      <c r="I12" s="18" t="str">
        <f aca="false">ตั้งค่าร้าน!$B$10</f>
        <v>สมชาย ใจดี</v>
      </c>
      <c r="L12" s="19" t="s">
        <v>9</v>
      </c>
      <c r="M12" s="19"/>
    </row>
    <row r="13" customFormat="false" ht="9.75" hidden="false" customHeight="true" outlineLevel="0" collapsed="false"/>
    <row r="14" customFormat="false" ht="30" hidden="false" customHeight="true" outlineLevel="0" collapsed="false">
      <c r="B14" s="20" t="str">
        <f aca="false">CHOOSE(_calc!$B$2,"ลำดับ","No.","ลำดับ"&amp;CHAR(10)&amp;"No.")</f>
        <v>ลำดับ</v>
      </c>
      <c r="C14" s="20" t="str">
        <f aca="false">CHOOSE(_calc!$B$2,"รหัส","Code","รหัส"&amp;CHAR(10)&amp;"Code")</f>
        <v>รหัส</v>
      </c>
      <c r="D14" s="20" t="str">
        <f aca="false">CHOOSE(_calc!$B$2,"รายการ","Description","รายการ"&amp;CHAR(10)&amp;"Description")</f>
        <v>รายการ</v>
      </c>
      <c r="E14" s="20" t="str">
        <f aca="false">CHOOSE(_calc!$B$2,"จำนวน","Qty","จำนวน"&amp;CHAR(10)&amp;"Qty")</f>
        <v>จำนวน</v>
      </c>
      <c r="F14" s="20" t="str">
        <f aca="false">CHOOSE(_calc!$B$2,"หน่วย","Unit","หน่วย"&amp;CHAR(10)&amp;"Unit")</f>
        <v>หน่วย</v>
      </c>
      <c r="G14" s="20" t="str">
        <f aca="false">CHOOSE(_calc!$B$2,"ราคา/หน่วย","Unit price","ราคา/หน่วย"&amp;CHAR(10)&amp;"Unit price")</f>
        <v>ราคา/หน่วย</v>
      </c>
      <c r="H14" s="20" t="str">
        <f aca="false">CHOOSE(_calc!$B$2,"ส่วนลด","Discount","ส่วนลด"&amp;CHAR(10)&amp;"Discount")</f>
        <v>ส่วนลด</v>
      </c>
      <c r="I14" s="20" t="str">
        <f aca="false">CHOOSE(_calc!$B$2,"จำนวนเงิน","Amount","จำนวนเงิน"&amp;CHAR(10)&amp;"Amount")</f>
        <v>จำนวนเงิน</v>
      </c>
      <c r="L14" s="21" t="s">
        <v>10</v>
      </c>
      <c r="M14" s="21"/>
      <c r="N14" s="22" t="s">
        <v>11</v>
      </c>
    </row>
    <row r="15" customFormat="false" ht="21" hidden="false" customHeight="true" outlineLevel="0" collapsed="false">
      <c r="B15" s="23" t="n">
        <f aca="false">IF(I15="","",COUNT(I$15:I15))</f>
        <v>1</v>
      </c>
      <c r="C15" s="24" t="s">
        <v>12</v>
      </c>
      <c r="D15" s="25" t="str">
        <f aca="false">IF($C15="","",IFERROR(VLOOKUP($C15,'สินค้า-บริการ'!$A$3:$D$302,2,FALSE()),""))</f>
        <v>ต้นมอนสเตอร่า กระถาง 8 นิ้ว</v>
      </c>
      <c r="E15" s="26" t="n">
        <v>10</v>
      </c>
      <c r="F15" s="24" t="str">
        <f aca="false">IF($C15="","",IFERROR(VLOOKUP($C15,'สินค้า-บริการ'!$A$3:$D$302,3,FALSE()),""))</f>
        <v>ต้น</v>
      </c>
      <c r="G15" s="27" t="n">
        <f aca="false">IF($C15="","",IFERROR(VLOOKUP($C15,'สินค้า-บริการ'!$A$3:$D$302,4,FALSE()),""))</f>
        <v>350</v>
      </c>
      <c r="H15" s="27"/>
      <c r="I15" s="28" t="n">
        <f aca="false">IF(OR(E15="",G15=""),"",ROUND(N(E15)*N(G15)-N(H15),2))</f>
        <v>3500</v>
      </c>
      <c r="L15" s="29" t="s">
        <v>13</v>
      </c>
      <c r="M15" s="30" t="s">
        <v>14</v>
      </c>
    </row>
    <row r="16" customFormat="false" ht="21" hidden="false" customHeight="true" outlineLevel="0" collapsed="false">
      <c r="B16" s="31" t="n">
        <f aca="false">IF(I16="","",COUNT(I$15:I16))</f>
        <v>2</v>
      </c>
      <c r="C16" s="32" t="s">
        <v>15</v>
      </c>
      <c r="D16" s="33" t="str">
        <f aca="false">IF($C16="","",IFERROR(VLOOKUP($C16,'สินค้า-บริการ'!$A$3:$D$302,2,FALSE()),""))</f>
        <v>ดินปลูกผสมพร้อมใช้ 5 กก.</v>
      </c>
      <c r="E16" s="34" t="n">
        <v>20</v>
      </c>
      <c r="F16" s="32" t="str">
        <f aca="false">IF($C16="","",IFERROR(VLOOKUP($C16,'สินค้า-บริการ'!$A$3:$D$302,3,FALSE()),""))</f>
        <v>ถุง</v>
      </c>
      <c r="G16" s="35" t="n">
        <f aca="false">IF($C16="","",IFERROR(VLOOKUP($C16,'สินค้า-บริการ'!$A$3:$D$302,4,FALSE()),""))</f>
        <v>45</v>
      </c>
      <c r="H16" s="35"/>
      <c r="I16" s="36" t="n">
        <f aca="false">IF(OR(E16="",G16=""),"",ROUND(N(E16)*N(G16)-N(H16),2))</f>
        <v>900</v>
      </c>
      <c r="L16" s="29" t="s">
        <v>16</v>
      </c>
      <c r="M16" s="30" t="s">
        <v>17</v>
      </c>
    </row>
    <row r="17" customFormat="false" ht="21" hidden="false" customHeight="true" outlineLevel="0" collapsed="false">
      <c r="B17" s="23" t="n">
        <f aca="false">IF(I17="","",COUNT(I$15:I17))</f>
        <v>3</v>
      </c>
      <c r="C17" s="24" t="s">
        <v>18</v>
      </c>
      <c r="D17" s="25" t="str">
        <f aca="false">IF($C17="","",IFERROR(VLOOKUP($C17,'สินค้า-บริการ'!$A$3:$D$302,2,FALSE()),""))</f>
        <v>ค่าจัดสวนหน้าบ้าน (เหมา)</v>
      </c>
      <c r="E17" s="26" t="n">
        <v>1</v>
      </c>
      <c r="F17" s="24" t="str">
        <f aca="false">IF($C17="","",IFERROR(VLOOKUP($C17,'สินค้า-บริการ'!$A$3:$D$302,3,FALSE()),""))</f>
        <v>งาน</v>
      </c>
      <c r="G17" s="27" t="n">
        <f aca="false">IF($C17="","",IFERROR(VLOOKUP($C17,'สินค้า-บริการ'!$A$3:$D$302,4,FALSE()),""))</f>
        <v>15000</v>
      </c>
      <c r="H17" s="27" t="n">
        <v>1000</v>
      </c>
      <c r="I17" s="28" t="n">
        <f aca="false">IF(OR(E17="",G17=""),"",ROUND(N(E17)*N(G17)-N(H17),2))</f>
        <v>14000</v>
      </c>
      <c r="L17" s="29" t="s">
        <v>19</v>
      </c>
      <c r="M17" s="30" t="n">
        <v>1</v>
      </c>
      <c r="N17" s="22" t="s">
        <v>20</v>
      </c>
    </row>
    <row r="18" customFormat="false" ht="21" hidden="false" customHeight="true" outlineLevel="0" collapsed="false">
      <c r="B18" s="31" t="n">
        <f aca="false">IF(I18="","",COUNT(I$15:I18))</f>
        <v>4</v>
      </c>
      <c r="C18" s="32" t="s">
        <v>21</v>
      </c>
      <c r="D18" s="33" t="str">
        <f aca="false">IF($C18="","",IFERROR(VLOOKUP($C18,'สินค้า-บริการ'!$A$3:$D$302,2,FALSE()),""))</f>
        <v>ค่าขนส่งและติดตั้ง</v>
      </c>
      <c r="E18" s="34" t="n">
        <v>1</v>
      </c>
      <c r="F18" s="32" t="str">
        <f aca="false">IF($C18="","",IFERROR(VLOOKUP($C18,'สินค้า-บริการ'!$A$3:$D$302,3,FALSE()),""))</f>
        <v>เที่ยว</v>
      </c>
      <c r="G18" s="35" t="n">
        <f aca="false">IF($C18="","",IFERROR(VLOOKUP($C18,'สินค้า-บริการ'!$A$3:$D$302,4,FALSE()),""))</f>
        <v>500</v>
      </c>
      <c r="H18" s="35"/>
      <c r="I18" s="36" t="n">
        <f aca="false">IF(OR(E18="",G18=""),"",ROUND(N(E18)*N(G18)-N(H18),2))</f>
        <v>500</v>
      </c>
      <c r="L18" s="29" t="s">
        <v>22</v>
      </c>
      <c r="M18" s="37"/>
      <c r="N18" s="22" t="s">
        <v>23</v>
      </c>
    </row>
    <row r="19" customFormat="false" ht="21" hidden="false" customHeight="true" outlineLevel="0" collapsed="false">
      <c r="B19" s="23" t="str">
        <f aca="false">IF(I19="","",COUNT(I$15:I19))</f>
        <v/>
      </c>
      <c r="C19" s="24"/>
      <c r="D19" s="25" t="str">
        <f aca="false">IF($C19="","",IFERROR(VLOOKUP($C19,'สินค้า-บริการ'!$A$3:$D$302,2,FALSE()),""))</f>
        <v/>
      </c>
      <c r="E19" s="26"/>
      <c r="F19" s="24" t="str">
        <f aca="false">IF($C19="","",IFERROR(VLOOKUP($C19,'สินค้า-บริการ'!$A$3:$D$302,3,FALSE()),""))</f>
        <v/>
      </c>
      <c r="G19" s="27" t="str">
        <f aca="false">IF($C19="","",IFERROR(VLOOKUP($C19,'สินค้า-บริการ'!$A$3:$D$302,4,FALSE()),""))</f>
        <v/>
      </c>
      <c r="H19" s="27"/>
      <c r="I19" s="28" t="str">
        <f aca="false">IF(OR(E19="",G19=""),"",ROUND(N(E19)*N(G19)-N(H19),2))</f>
        <v/>
      </c>
      <c r="L19" s="29" t="s">
        <v>24</v>
      </c>
      <c r="M19" s="30" t="n">
        <v>30</v>
      </c>
      <c r="N19" s="22" t="s">
        <v>25</v>
      </c>
    </row>
    <row r="20" customFormat="false" ht="21" hidden="false" customHeight="true" outlineLevel="0" collapsed="false">
      <c r="B20" s="31" t="str">
        <f aca="false">IF(I20="","",COUNT(I$15:I20))</f>
        <v/>
      </c>
      <c r="C20" s="32"/>
      <c r="D20" s="33" t="str">
        <f aca="false">IF($C20="","",IFERROR(VLOOKUP($C20,'สินค้า-บริการ'!$A$3:$D$302,2,FALSE()),""))</f>
        <v/>
      </c>
      <c r="E20" s="34"/>
      <c r="F20" s="32" t="str">
        <f aca="false">IF($C20="","",IFERROR(VLOOKUP($C20,'สินค้า-บริการ'!$A$3:$D$302,3,FALSE()),""))</f>
        <v/>
      </c>
      <c r="G20" s="35" t="str">
        <f aca="false">IF($C20="","",IFERROR(VLOOKUP($C20,'สินค้า-บริการ'!$A$3:$D$302,4,FALSE()),""))</f>
        <v/>
      </c>
      <c r="H20" s="35"/>
      <c r="I20" s="36" t="str">
        <f aca="false">IF(OR(E20="",G20=""),"",ROUND(N(E20)*N(G20)-N(H20),2))</f>
        <v/>
      </c>
      <c r="L20" s="29" t="s">
        <v>26</v>
      </c>
      <c r="M20" s="30" t="s">
        <v>27</v>
      </c>
      <c r="N20" s="22" t="s">
        <v>28</v>
      </c>
    </row>
    <row r="21" customFormat="false" ht="21" hidden="false" customHeight="true" outlineLevel="0" collapsed="false">
      <c r="B21" s="23" t="str">
        <f aca="false">IF(I21="","",COUNT(I$15:I21))</f>
        <v/>
      </c>
      <c r="C21" s="24"/>
      <c r="D21" s="25" t="str">
        <f aca="false">IF($C21="","",IFERROR(VLOOKUP($C21,'สินค้า-บริการ'!$A$3:$D$302,2,FALSE()),""))</f>
        <v/>
      </c>
      <c r="E21" s="26"/>
      <c r="F21" s="24" t="str">
        <f aca="false">IF($C21="","",IFERROR(VLOOKUP($C21,'สินค้า-บริการ'!$A$3:$D$302,3,FALSE()),""))</f>
        <v/>
      </c>
      <c r="G21" s="27" t="str">
        <f aca="false">IF($C21="","",IFERROR(VLOOKUP($C21,'สินค้า-บริการ'!$A$3:$D$302,4,FALSE()),""))</f>
        <v/>
      </c>
      <c r="H21" s="27"/>
      <c r="I21" s="28" t="str">
        <f aca="false">IF(OR(E21="",G21=""),"",ROUND(N(E21)*N(G21)-N(H21),2))</f>
        <v/>
      </c>
      <c r="L21" s="29" t="s">
        <v>29</v>
      </c>
      <c r="M21" s="30" t="s">
        <v>30</v>
      </c>
    </row>
    <row r="22" customFormat="false" ht="21" hidden="false" customHeight="true" outlineLevel="0" collapsed="false">
      <c r="B22" s="31" t="str">
        <f aca="false">IF(I22="","",COUNT(I$15:I22))</f>
        <v/>
      </c>
      <c r="C22" s="32"/>
      <c r="D22" s="33" t="str">
        <f aca="false">IF($C22="","",IFERROR(VLOOKUP($C22,'สินค้า-บริการ'!$A$3:$D$302,2,FALSE()),""))</f>
        <v/>
      </c>
      <c r="E22" s="34"/>
      <c r="F22" s="32" t="str">
        <f aca="false">IF($C22="","",IFERROR(VLOOKUP($C22,'สินค้า-บริการ'!$A$3:$D$302,3,FALSE()),""))</f>
        <v/>
      </c>
      <c r="G22" s="35" t="str">
        <f aca="false">IF($C22="","",IFERROR(VLOOKUP($C22,'สินค้า-บริการ'!$A$3:$D$302,4,FALSE()),""))</f>
        <v/>
      </c>
      <c r="H22" s="35"/>
      <c r="I22" s="36" t="str">
        <f aca="false">IF(OR(E22="",G22=""),"",ROUND(N(E22)*N(G22)-N(H22),2))</f>
        <v/>
      </c>
      <c r="L22" s="29" t="s">
        <v>31</v>
      </c>
      <c r="M22" s="30" t="s">
        <v>32</v>
      </c>
    </row>
    <row r="23" customFormat="false" ht="21" hidden="false" customHeight="true" outlineLevel="0" collapsed="false">
      <c r="B23" s="23" t="str">
        <f aca="false">IF(I23="","",COUNT(I$15:I23))</f>
        <v/>
      </c>
      <c r="C23" s="24"/>
      <c r="D23" s="25" t="str">
        <f aca="false">IF($C23="","",IFERROR(VLOOKUP($C23,'สินค้า-บริการ'!$A$3:$D$302,2,FALSE()),""))</f>
        <v/>
      </c>
      <c r="E23" s="26"/>
      <c r="F23" s="24" t="str">
        <f aca="false">IF($C23="","",IFERROR(VLOOKUP($C23,'สินค้า-บริการ'!$A$3:$D$302,3,FALSE()),""))</f>
        <v/>
      </c>
      <c r="G23" s="27" t="str">
        <f aca="false">IF($C23="","",IFERROR(VLOOKUP($C23,'สินค้า-บริการ'!$A$3:$D$302,4,FALSE()),""))</f>
        <v/>
      </c>
      <c r="H23" s="27"/>
      <c r="I23" s="28" t="str">
        <f aca="false">IF(OR(E23="",G23=""),"",ROUND(N(E23)*N(G23)-N(H23),2))</f>
        <v/>
      </c>
      <c r="L23" s="29" t="s">
        <v>33</v>
      </c>
      <c r="M23" s="38"/>
    </row>
    <row r="24" customFormat="false" ht="21" hidden="false" customHeight="true" outlineLevel="0" collapsed="false">
      <c r="B24" s="31" t="str">
        <f aca="false">IF(I24="","",COUNT(I$15:I24))</f>
        <v/>
      </c>
      <c r="C24" s="32"/>
      <c r="D24" s="33" t="str">
        <f aca="false">IF($C24="","",IFERROR(VLOOKUP($C24,'สินค้า-บริการ'!$A$3:$D$302,2,FALSE()),""))</f>
        <v/>
      </c>
      <c r="E24" s="34"/>
      <c r="F24" s="32" t="str">
        <f aca="false">IF($C24="","",IFERROR(VLOOKUP($C24,'สินค้า-บริการ'!$A$3:$D$302,3,FALSE()),""))</f>
        <v/>
      </c>
      <c r="G24" s="35" t="str">
        <f aca="false">IF($C24="","",IFERROR(VLOOKUP($C24,'สินค้า-บริการ'!$A$3:$D$302,4,FALSE()),""))</f>
        <v/>
      </c>
      <c r="H24" s="35"/>
      <c r="I24" s="36" t="str">
        <f aca="false">IF(OR(E24="",G24=""),"",ROUND(N(E24)*N(G24)-N(H24),2))</f>
        <v/>
      </c>
      <c r="L24" s="29" t="s">
        <v>34</v>
      </c>
      <c r="M24" s="30"/>
      <c r="N24" s="22" t="s">
        <v>35</v>
      </c>
    </row>
    <row r="25" customFormat="false" ht="21" hidden="false" customHeight="true" outlineLevel="0" collapsed="false">
      <c r="B25" s="23" t="str">
        <f aca="false">IF(I25="","",COUNT(I$15:I25))</f>
        <v/>
      </c>
      <c r="C25" s="24"/>
      <c r="D25" s="25" t="str">
        <f aca="false">IF($C25="","",IFERROR(VLOOKUP($C25,'สินค้า-บริการ'!$A$3:$D$302,2,FALSE()),""))</f>
        <v/>
      </c>
      <c r="E25" s="26"/>
      <c r="F25" s="24" t="str">
        <f aca="false">IF($C25="","",IFERROR(VLOOKUP($C25,'สินค้า-บริการ'!$A$3:$D$302,3,FALSE()),""))</f>
        <v/>
      </c>
      <c r="G25" s="27" t="str">
        <f aca="false">IF($C25="","",IFERROR(VLOOKUP($C25,'สินค้า-บริการ'!$A$3:$D$302,4,FALSE()),""))</f>
        <v/>
      </c>
      <c r="H25" s="27"/>
      <c r="I25" s="28" t="str">
        <f aca="false">IF(OR(E25="",G25=""),"",ROUND(N(E25)*N(G25)-N(H25),2))</f>
        <v/>
      </c>
      <c r="L25" s="29" t="s">
        <v>36</v>
      </c>
      <c r="M25" s="30"/>
      <c r="N25" s="22" t="s">
        <v>37</v>
      </c>
    </row>
    <row r="26" customFormat="false" ht="21" hidden="false" customHeight="true" outlineLevel="0" collapsed="false">
      <c r="B26" s="31" t="str">
        <f aca="false">IF(I26="","",COUNT(I$15:I26))</f>
        <v/>
      </c>
      <c r="C26" s="32"/>
      <c r="D26" s="33" t="str">
        <f aca="false">IF($C26="","",IFERROR(VLOOKUP($C26,'สินค้า-บริการ'!$A$3:$D$302,2,FALSE()),""))</f>
        <v/>
      </c>
      <c r="E26" s="34"/>
      <c r="F26" s="32" t="str">
        <f aca="false">IF($C26="","",IFERROR(VLOOKUP($C26,'สินค้า-บริการ'!$A$3:$D$302,3,FALSE()),""))</f>
        <v/>
      </c>
      <c r="G26" s="35" t="str">
        <f aca="false">IF($C26="","",IFERROR(VLOOKUP($C26,'สินค้า-บริการ'!$A$3:$D$302,4,FALSE()),""))</f>
        <v/>
      </c>
      <c r="H26" s="35"/>
      <c r="I26" s="36" t="str">
        <f aca="false">IF(OR(E26="",G26=""),"",ROUND(N(E26)*N(G26)-N(H26),2))</f>
        <v/>
      </c>
      <c r="L26" s="29" t="s">
        <v>38</v>
      </c>
      <c r="M26" s="30"/>
    </row>
    <row r="27" customFormat="false" ht="21" hidden="false" customHeight="true" outlineLevel="0" collapsed="false">
      <c r="B27" s="23" t="str">
        <f aca="false">IF(I27="","",COUNT(I$15:I27))</f>
        <v/>
      </c>
      <c r="C27" s="24"/>
      <c r="D27" s="25" t="str">
        <f aca="false">IF($C27="","",IFERROR(VLOOKUP($C27,'สินค้า-บริการ'!$A$3:$D$302,2,FALSE()),""))</f>
        <v/>
      </c>
      <c r="E27" s="26"/>
      <c r="F27" s="24" t="str">
        <f aca="false">IF($C27="","",IFERROR(VLOOKUP($C27,'สินค้า-บริการ'!$A$3:$D$302,3,FALSE()),""))</f>
        <v/>
      </c>
      <c r="G27" s="27" t="str">
        <f aca="false">IF($C27="","",IFERROR(VLOOKUP($C27,'สินค้า-บริการ'!$A$3:$D$302,4,FALSE()),""))</f>
        <v/>
      </c>
      <c r="H27" s="27"/>
      <c r="I27" s="28" t="str">
        <f aca="false">IF(OR(E27="",G27=""),"",ROUND(N(E27)*N(G27)-N(H27),2))</f>
        <v/>
      </c>
    </row>
    <row r="28" customFormat="false" ht="21" hidden="false" customHeight="true" outlineLevel="0" collapsed="false">
      <c r="B28" s="31" t="str">
        <f aca="false">IF(I28="","",COUNT(I$15:I28))</f>
        <v/>
      </c>
      <c r="C28" s="32"/>
      <c r="D28" s="33" t="str">
        <f aca="false">IF($C28="","",IFERROR(VLOOKUP($C28,'สินค้า-บริการ'!$A$3:$D$302,2,FALSE()),""))</f>
        <v/>
      </c>
      <c r="E28" s="34"/>
      <c r="F28" s="32" t="str">
        <f aca="false">IF($C28="","",IFERROR(VLOOKUP($C28,'สินค้า-บริการ'!$A$3:$D$302,3,FALSE()),""))</f>
        <v/>
      </c>
      <c r="G28" s="35" t="str">
        <f aca="false">IF($C28="","",IFERROR(VLOOKUP($C28,'สินค้า-บริการ'!$A$3:$D$302,4,FALSE()),""))</f>
        <v/>
      </c>
      <c r="H28" s="35"/>
      <c r="I28" s="36" t="str">
        <f aca="false">IF(OR(E28="",G28=""),"",ROUND(N(E28)*N(G28)-N(H28),2))</f>
        <v/>
      </c>
      <c r="L28" s="39" t="s">
        <v>39</v>
      </c>
    </row>
    <row r="29" customFormat="false" ht="21" hidden="false" customHeight="true" outlineLevel="0" collapsed="false">
      <c r="B29" s="40" t="str">
        <f aca="false">IF(I29="","",COUNT(I$15:I29))</f>
        <v/>
      </c>
      <c r="C29" s="41"/>
      <c r="D29" s="42" t="str">
        <f aca="false">IF($C29="","",IFERROR(VLOOKUP($C29,'สินค้า-บริการ'!$A$3:$D$302,2,FALSE()),""))</f>
        <v/>
      </c>
      <c r="E29" s="43"/>
      <c r="F29" s="41" t="str">
        <f aca="false">IF($C29="","",IFERROR(VLOOKUP($C29,'สินค้า-บริการ'!$A$3:$D$302,3,FALSE()),""))</f>
        <v/>
      </c>
      <c r="G29" s="44" t="str">
        <f aca="false">IF($C29="","",IFERROR(VLOOKUP($C29,'สินค้า-บริการ'!$A$3:$D$302,4,FALSE()),""))</f>
        <v/>
      </c>
      <c r="H29" s="44"/>
      <c r="I29" s="45" t="str">
        <f aca="false">IF(OR(E29="",G29=""),"",ROUND(N(E29)*N(G29)-N(H29),2))</f>
        <v/>
      </c>
      <c r="L29" s="46" t="s">
        <v>40</v>
      </c>
      <c r="M29" s="46" t="s">
        <v>41</v>
      </c>
      <c r="N29" s="46" t="s">
        <v>42</v>
      </c>
      <c r="O29" s="46" t="s">
        <v>43</v>
      </c>
      <c r="P29" s="46" t="s">
        <v>44</v>
      </c>
    </row>
    <row r="30" customFormat="false" ht="15" hidden="false" customHeight="false" outlineLevel="0" collapsed="false">
      <c r="L30" s="47" t="str">
        <f aca="false">_calc!$B$8</f>
        <v>QT2569-0001</v>
      </c>
      <c r="M30" s="48" t="n">
        <f aca="false">_calc!$B$5</f>
        <v>46294</v>
      </c>
      <c r="N30" s="47" t="str">
        <f aca="false">$M$15</f>
        <v>ใบเสนอราคา</v>
      </c>
      <c r="O30" s="47" t="str">
        <f aca="false">IF($M$20="","",$M$20)</f>
        <v>บริษัท ตัวอย่างการเกษตร จำกัด</v>
      </c>
      <c r="P30" s="49" t="n">
        <f aca="false">_calc!$B$18</f>
        <v>20223</v>
      </c>
    </row>
    <row r="31" customFormat="false" ht="19.5" hidden="false" customHeight="true" outlineLevel="0" collapsed="false">
      <c r="B31" s="50" t="str">
        <f aca="false">CHOOSE(_calc!$B$2,"จำนวนเงินรวม (ตัวอักษร)","Total amount in words","จำนวนเงินรวม (ตัวอักษร) / Total amount in words")</f>
        <v>จำนวนเงินรวม (ตัวอักษร)</v>
      </c>
      <c r="C31" s="50"/>
      <c r="D31" s="50"/>
      <c r="E31" s="50"/>
      <c r="G31" s="51" t="str">
        <f aca="false">IFERROR(INDEX(_calc!$C$23:$C$30,MATCH(1,_calc!$E$23:$E$30,0)),"")</f>
        <v>รวมเป็นเงิน</v>
      </c>
      <c r="H31" s="51"/>
      <c r="I31" s="52" t="n">
        <f aca="false">IFERROR(INDEX(_calc!$D$23:$D$30,MATCH(1,_calc!$E$23:$E$30,0)),"")</f>
        <v>18900</v>
      </c>
      <c r="K31" s="53" t="str">
        <f aca="false">IFERROR(INDEX(_calc!$A$23:$A$30,MATCH(1,_calc!$E$23:$E$30,0)),"")</f>
        <v>S</v>
      </c>
    </row>
    <row r="32" customFormat="false" ht="19.5" hidden="false" customHeight="true" outlineLevel="0" collapsed="false">
      <c r="B32" s="54" t="str">
        <f aca="false">"("&amp;IF(_calc!$B$2=2,_calc!$AA$40,_calc!$V$40)&amp;")"</f>
        <v>(สองหมื่นสองร้อยยี่สิบสามบาทถ้วน)</v>
      </c>
      <c r="C32" s="54"/>
      <c r="D32" s="54"/>
      <c r="E32" s="54"/>
      <c r="G32" s="51" t="str">
        <f aca="false">IFERROR(INDEX(_calc!$C$23:$C$30,MATCH(2,_calc!$E$23:$E$30,0)),"")</f>
        <v>ภาษีมูลค่าเพิ่ม 7%</v>
      </c>
      <c r="H32" s="51"/>
      <c r="I32" s="52" t="n">
        <f aca="false">IFERROR(INDEX(_calc!$D$23:$D$30,MATCH(2,_calc!$E$23:$E$30,0)),"")</f>
        <v>1323</v>
      </c>
      <c r="K32" s="53" t="str">
        <f aca="false">IFERROR(INDEX(_calc!$A$23:$A$30,MATCH(2,_calc!$E$23:$E$30,0)),"")</f>
        <v>V</v>
      </c>
    </row>
    <row r="33" customFormat="false" ht="19.5" hidden="false" customHeight="true" outlineLevel="0" collapsed="false">
      <c r="B33" s="55" t="str">
        <f aca="false">IF(_calc!$B$2=3,"("&amp;_calc!$AA$40&amp;")","")</f>
        <v/>
      </c>
      <c r="C33" s="55"/>
      <c r="D33" s="55"/>
      <c r="E33" s="55"/>
      <c r="G33" s="51" t="str">
        <f aca="false">IFERROR(INDEX(_calc!$C$23:$C$30,MATCH(3,_calc!$E$23:$E$30,0)),"")</f>
        <v>จำนวนเงินรวมทั้งสิ้น</v>
      </c>
      <c r="H33" s="51"/>
      <c r="I33" s="52" t="n">
        <f aca="false">IFERROR(INDEX(_calc!$D$23:$D$30,MATCH(3,_calc!$E$23:$E$30,0)),"")</f>
        <v>20223</v>
      </c>
      <c r="K33" s="53" t="str">
        <f aca="false">IFERROR(INDEX(_calc!$A$23:$A$30,MATCH(3,_calc!$E$23:$E$30,0)),"")</f>
        <v>G</v>
      </c>
    </row>
    <row r="34" customFormat="false" ht="19.5" hidden="false" customHeight="true" outlineLevel="0" collapsed="false">
      <c r="B34" s="56" t="str">
        <f aca="false">CHOOSE(_calc!$B$2,"หมายเหตุ","Remarks","หมายเหตุ / Remarks")</f>
        <v>หมายเหตุ</v>
      </c>
      <c r="C34" s="56"/>
      <c r="D34" s="56"/>
      <c r="E34" s="56"/>
      <c r="G34" s="51" t="str">
        <f aca="false">IFERROR(INDEX(_calc!$C$23:$C$30,MATCH(4,_calc!$E$23:$E$30,0)),"")</f>
        <v/>
      </c>
      <c r="H34" s="51"/>
      <c r="I34" s="52" t="str">
        <f aca="false">IFERROR(INDEX(_calc!$D$23:$D$30,MATCH(4,_calc!$E$23:$E$30,0)),"")</f>
        <v/>
      </c>
      <c r="K34" s="53" t="str">
        <f aca="false">IFERROR(INDEX(_calc!$A$23:$A$30,MATCH(4,_calc!$E$23:$E$30,0)),"")</f>
        <v/>
      </c>
    </row>
    <row r="35" customFormat="false" ht="19.5" hidden="false" customHeight="true" outlineLevel="0" collapsed="false">
      <c r="B35" s="57" t="str">
        <f aca="false">ตั้งค่าร้าน!$B$21</f>
        <v>ราคานี้รวมค่าขนส่งในพื้นที่แล้ว</v>
      </c>
      <c r="C35" s="57"/>
      <c r="D35" s="57"/>
      <c r="E35" s="57"/>
      <c r="G35" s="51" t="str">
        <f aca="false">IFERROR(INDEX(_calc!$C$23:$C$30,MATCH(5,_calc!$E$23:$E$30,0)),"")</f>
        <v/>
      </c>
      <c r="H35" s="51"/>
      <c r="I35" s="52" t="str">
        <f aca="false">IFERROR(INDEX(_calc!$D$23:$D$30,MATCH(5,_calc!$E$23:$E$30,0)),"")</f>
        <v/>
      </c>
      <c r="K35" s="53" t="str">
        <f aca="false">IFERROR(INDEX(_calc!$A$23:$A$30,MATCH(5,_calc!$E$23:$E$30,0)),"")</f>
        <v/>
      </c>
    </row>
    <row r="36" customFormat="false" ht="19.5" hidden="false" customHeight="true" outlineLevel="0" collapsed="false">
      <c r="B36" s="57" t="str">
        <f aca="false">IF($M$26="","",$M$26)</f>
        <v/>
      </c>
      <c r="C36" s="57"/>
      <c r="D36" s="57"/>
      <c r="E36" s="57"/>
      <c r="G36" s="51" t="str">
        <f aca="false">IFERROR(INDEX(_calc!$C$23:$C$30,MATCH(6,_calc!$E$23:$E$30,0)),"")</f>
        <v/>
      </c>
      <c r="H36" s="51"/>
      <c r="I36" s="52" t="str">
        <f aca="false">IFERROR(INDEX(_calc!$D$23:$D$30,MATCH(6,_calc!$E$23:$E$30,0)),"")</f>
        <v/>
      </c>
      <c r="K36" s="53" t="str">
        <f aca="false">IFERROR(INDEX(_calc!$A$23:$A$30,MATCH(6,_calc!$E$23:$E$30,0)),"")</f>
        <v/>
      </c>
    </row>
    <row r="37" customFormat="false" ht="19.5" hidden="false" customHeight="true" outlineLevel="0" collapsed="false">
      <c r="B37" s="57" t="str">
        <f aca="false">IF(ตั้งค่าร้าน!$B$14="","",CHOOSE(_calc!$B$2,"ชำระโดยโอนเข้าบัญชี","Please transfer to","ชำระโดยโอนเข้าบัญชี / Please transfer to")&amp;"  "&amp;ตั้งค่าร้าน!$B$14&amp;"  "&amp;CHOOSE(_calc!$B$2,"เลขที่","A/C","เลขที่ / A/C")&amp;" "&amp;ตั้งค่าร้าน!$B$15)</f>
        <v>ชำระโดยโอนเข้าบัญชี  กสิกรไทย  เลขที่ xxx-x-xxxxx-x</v>
      </c>
      <c r="C37" s="57"/>
      <c r="D37" s="57"/>
      <c r="E37" s="57"/>
      <c r="G37" s="51" t="str">
        <f aca="false">IFERROR(INDEX(_calc!$C$23:$C$30,MATCH(7,_calc!$E$23:$E$30,0)),"")</f>
        <v/>
      </c>
      <c r="H37" s="51"/>
      <c r="I37" s="52" t="str">
        <f aca="false">IFERROR(INDEX(_calc!$D$23:$D$30,MATCH(7,_calc!$E$23:$E$30,0)),"")</f>
        <v/>
      </c>
      <c r="K37" s="53" t="str">
        <f aca="false">IFERROR(INDEX(_calc!$A$23:$A$30,MATCH(7,_calc!$E$23:$E$30,0)),"")</f>
        <v/>
      </c>
    </row>
    <row r="38" customFormat="false" ht="19.5" hidden="false" customHeight="true" outlineLevel="0" collapsed="false">
      <c r="B38" s="57" t="str">
        <f aca="false">TRIM(IF(ตั้งค่าร้าน!$B$16="","",CHOOSE(_calc!$B$2,"ชื่อบัญชี","Account name","ชื่อบัญชี / Account name")&amp;" "&amp;ตั้งค่าร้าน!$B$16&amp;"     ")&amp;IF(ตั้งค่าร้าน!$B$17="","",CHOOSE(_calc!$B$2,"พร้อมเพย์","PromptPay","พร้อมเพย์ / PromptPay")&amp;" "&amp;ตั้งค่าร้าน!$B$17))</f>
        <v>ชื่อบัญชี ร้านตัวอย่างพรรณไม้</v>
      </c>
      <c r="C38" s="57"/>
      <c r="D38" s="57"/>
      <c r="E38" s="57"/>
      <c r="G38" s="51" t="str">
        <f aca="false">IFERROR(INDEX(_calc!$C$23:$C$30,MATCH(8,_calc!$E$23:$E$30,0)),"")</f>
        <v/>
      </c>
      <c r="H38" s="51"/>
      <c r="I38" s="52" t="str">
        <f aca="false">IFERROR(INDEX(_calc!$D$23:$D$30,MATCH(8,_calc!$E$23:$E$30,0)),"")</f>
        <v/>
      </c>
      <c r="K38" s="53" t="str">
        <f aca="false">IFERROR(INDEX(_calc!$A$23:$A$30,MATCH(8,_calc!$E$23:$E$30,0)),"")</f>
        <v/>
      </c>
    </row>
    <row r="39" customFormat="false" ht="9.75" hidden="false" customHeight="true" outlineLevel="0" collapsed="false"/>
    <row r="40" customFormat="false" ht="15.75" hidden="false" customHeight="true" outlineLevel="0" collapsed="false">
      <c r="F40" s="58" t="str">
        <f aca="false">CHOOSE(_calc!$B$1,CHOOSE(_calc!$B$2,"ยืนยันสั่งซื้อตามรายการข้างต้น","We accept this quotation","ยืนยันสั่งซื้อตามรายการข้างต้น / We accept this quotation"),"","","")</f>
        <v>ยืนยันสั่งซื้อตามรายการข้างต้น</v>
      </c>
      <c r="G40" s="58"/>
      <c r="H40" s="58"/>
      <c r="I40" s="58"/>
    </row>
    <row r="41" customFormat="false" ht="30" hidden="false" customHeight="true" outlineLevel="0" collapsed="false"/>
    <row r="42" customFormat="false" ht="18" hidden="false" customHeight="true" outlineLevel="0" collapsed="false">
      <c r="B42" s="59" t="s">
        <v>45</v>
      </c>
      <c r="C42" s="59"/>
      <c r="D42" s="59"/>
      <c r="F42" s="59" t="s">
        <v>45</v>
      </c>
      <c r="G42" s="59"/>
      <c r="H42" s="59"/>
      <c r="I42" s="59"/>
    </row>
    <row r="43" customFormat="false" ht="18" hidden="false" customHeight="true" outlineLevel="0" collapsed="false">
      <c r="B43" s="60" t="str">
        <f aca="false">"( "&amp;ตั้งค่าร้าน!$B$10&amp;" )"</f>
        <v>( สมชาย ใจดี )</v>
      </c>
      <c r="C43" s="60"/>
      <c r="D43" s="60"/>
      <c r="F43" s="60" t="str">
        <f aca="false">"(                                                  )"</f>
        <v>(                                                  )</v>
      </c>
      <c r="G43" s="60"/>
      <c r="H43" s="60"/>
      <c r="I43" s="60"/>
    </row>
    <row r="44" customFormat="false" ht="18" hidden="false" customHeight="true" outlineLevel="0" collapsed="false">
      <c r="B44" s="61" t="str">
        <f aca="false">CHOOSE(_calc!$B$1,CHOOSE(_calc!$B$2,"ผู้เสนอราคา","Quoted by","ผู้เสนอราคา / Quoted by"),CHOOSE(_calc!$B$2,"ผู้ออกเอกสาร","Issued by","ผู้ออกเอกสาร / Issued by"),CHOOSE(_calc!$B$2,"ผู้ส่งสินค้า","Delivered by","ผู้ส่งสินค้า / Delivered by"),CHOOSE(_calc!$B$2,"ผู้รับเงิน","Collector","ผู้รับเงิน / Collector"))</f>
        <v>ผู้เสนอราคา</v>
      </c>
      <c r="C44" s="61"/>
      <c r="D44" s="61"/>
      <c r="F44" s="61" t="str">
        <f aca="false">CHOOSE(_calc!$B$1,CHOOSE(_calc!$B$2,"ผู้อนุมัติสั่งซื้อ","Authorized by","ผู้อนุมัติสั่งซื้อ / Authorized by"),CHOOSE(_calc!$B$2,"ผู้รับเอกสาร","Received by","ผู้รับเอกสาร / Received by"),CHOOSE(_calc!$B$2,"ผู้รับสินค้า","Received by","ผู้รับสินค้า / Received by"),CHOOSE(_calc!$B$2,"ผู้จ่ายเงิน","Paid by","ผู้จ่ายเงิน / Paid by"))</f>
        <v>ผู้อนุมัติสั่งซื้อ</v>
      </c>
      <c r="G44" s="61"/>
      <c r="H44" s="61"/>
      <c r="I44" s="61"/>
    </row>
    <row r="45" customFormat="false" ht="18" hidden="false" customHeight="true" outlineLevel="0" collapsed="false">
      <c r="B45" s="62" t="str">
        <f aca="false">CHOOSE(_calc!$B$2,"วันที่","Date","วันที่ / Date")&amp;"  ......../......../........"</f>
        <v>วันที่  ......../......../........</v>
      </c>
      <c r="C45" s="62"/>
      <c r="D45" s="62"/>
      <c r="F45" s="62" t="str">
        <f aca="false">CHOOSE(_calc!$B$2,"วันที่","Date","วันที่ / Date")&amp;"  ......../......../........"</f>
        <v>วันที่  ......../......../........</v>
      </c>
      <c r="G45" s="62"/>
      <c r="H45" s="62"/>
      <c r="I45" s="62"/>
    </row>
    <row r="46" customFormat="false" ht="9.75" hidden="false" customHeight="true" outlineLevel="0" collapsed="false"/>
    <row r="47" customFormat="false" ht="15" hidden="false" customHeight="false" outlineLevel="0" collapsed="false">
      <c r="B47" s="63" t="str">
        <f aca="false">IF(ตั้งค่าร้าน!$B$27="ไม่แสดง","","แบบฟอร์มฟรีจาก kasetidea.com")</f>
        <v>แบบฟอร์มฟรีจาก kasetidea.com</v>
      </c>
      <c r="C47" s="63"/>
      <c r="D47" s="63"/>
      <c r="E47" s="63"/>
      <c r="F47" s="63"/>
      <c r="G47" s="63"/>
      <c r="H47" s="63"/>
      <c r="I47" s="63"/>
    </row>
  </sheetData>
  <mergeCells count="47">
    <mergeCell ref="D2:F2"/>
    <mergeCell ref="G2:I3"/>
    <mergeCell ref="L2:M2"/>
    <mergeCell ref="D3:F3"/>
    <mergeCell ref="D4:F4"/>
    <mergeCell ref="G4:I4"/>
    <mergeCell ref="D5:F5"/>
    <mergeCell ref="G5:I6"/>
    <mergeCell ref="D6:F6"/>
    <mergeCell ref="B8:E8"/>
    <mergeCell ref="G8:H8"/>
    <mergeCell ref="B9:E9"/>
    <mergeCell ref="G9:H9"/>
    <mergeCell ref="B10:E10"/>
    <mergeCell ref="G10:H10"/>
    <mergeCell ref="B11:E11"/>
    <mergeCell ref="G11:H11"/>
    <mergeCell ref="B12:E12"/>
    <mergeCell ref="G12:H12"/>
    <mergeCell ref="L12:M12"/>
    <mergeCell ref="L14:M14"/>
    <mergeCell ref="B31:E31"/>
    <mergeCell ref="G31:H31"/>
    <mergeCell ref="B32:E32"/>
    <mergeCell ref="G32:H32"/>
    <mergeCell ref="B33:E33"/>
    <mergeCell ref="G33:H33"/>
    <mergeCell ref="B34:E34"/>
    <mergeCell ref="G34:H34"/>
    <mergeCell ref="B35:E35"/>
    <mergeCell ref="G35:H35"/>
    <mergeCell ref="B36:E36"/>
    <mergeCell ref="G36:H36"/>
    <mergeCell ref="B37:E37"/>
    <mergeCell ref="G37:H37"/>
    <mergeCell ref="B38:E38"/>
    <mergeCell ref="G38:H38"/>
    <mergeCell ref="F40:I40"/>
    <mergeCell ref="B42:D42"/>
    <mergeCell ref="F42:I42"/>
    <mergeCell ref="B43:D43"/>
    <mergeCell ref="F43:I43"/>
    <mergeCell ref="B44:D44"/>
    <mergeCell ref="F44:I44"/>
    <mergeCell ref="B45:D45"/>
    <mergeCell ref="F45:I45"/>
    <mergeCell ref="B47:I47"/>
  </mergeCells>
  <conditionalFormatting sqref="G31:I38">
    <cfRule type="expression" priority="2" aboveAverage="0" equalAverage="0" bottom="0" percent="0" rank="0" text="" dxfId="0">
      <formula>$K31="G"</formula>
    </cfRule>
    <cfRule type="expression" priority="3" aboveAverage="0" equalAverage="0" bottom="0" percent="0" rank="0" text="" dxfId="1">
      <formula>$K31="N"</formula>
    </cfRule>
    <cfRule type="expression" priority="4" aboveAverage="0" equalAverage="0" bottom="0" percent="0" rank="0" text="" dxfId="2">
      <formula>$K31="D"</formula>
    </cfRule>
    <cfRule type="expression" priority="5" aboveAverage="0" equalAverage="0" bottom="0" percent="0" rank="0" text="" dxfId="3">
      <formula>$K31&lt;&gt;""</formula>
    </cfRule>
  </conditionalFormatting>
  <dataValidations count="8">
    <dataValidation allowBlank="true" errorStyle="stop" operator="between" showDropDown="false" showErrorMessage="false" showInputMessage="false" sqref="C15:C29" type="list">
      <formula1>'สินค้า-บริการ'!$A$3:$A$302</formula1>
      <formula2>0</formula2>
    </dataValidation>
    <dataValidation allowBlank="true" error="ใส่ตัวเลข 0 ขึ้นไป" errorStyle="stop" errorTitle="ตัวเลขไม่ถูกต้อง" operator="greaterThanOrEqual" showDropDown="false" showErrorMessage="true" showInputMessage="false" sqref="E15:E29 G15:H29" type="decimal">
      <formula1>0</formula1>
      <formula2>0</formula2>
    </dataValidation>
    <dataValidation allowBlank="false" errorStyle="stop" operator="between" showDropDown="false" showErrorMessage="false" showInputMessage="false" sqref="M15" type="list">
      <formula1>"ใบเสนอราคา,ใบแจ้งหนี้,ใบส่งของ,ใบเสร็จรับเงิน"</formula1>
      <formula2>0</formula2>
    </dataValidation>
    <dataValidation allowBlank="false" errorStyle="stop" operator="between" showDropDown="false" showErrorMessage="false" showInputMessage="false" sqref="M16" type="list">
      <formula1>"ไทย,English,ไทย + English"</formula1>
      <formula2>0</formula2>
    </dataValidation>
    <dataValidation allowBlank="false" errorStyle="stop" operator="between" showDropDown="false" showErrorMessage="false" showInputMessage="false" sqref="M21" type="list">
      <formula1>"ไม่มี VAT,VAT 7% แยกนอกราคา,VAT 7% รวมในราคาแล้ว"</formula1>
      <formula2>0</formula2>
    </dataValidation>
    <dataValidation allowBlank="false" errorStyle="stop" operator="between" showDropDown="false" showErrorMessage="false" showInputMessage="false" sqref="M22" type="list">
      <formula1>"ไม่หัก,1%,2%,3%,5%"</formula1>
      <formula2>0</formula2>
    </dataValidation>
    <dataValidation allowBlank="true" errorStyle="stop" operator="between" showDropDown="false" showErrorMessage="false" showInputMessage="false" sqref="M20" type="list">
      <formula1>ลูกค้า!$A$3:$A$502</formula1>
      <formula2>0</formula2>
    </dataValidation>
    <dataValidation allowBlank="true" error="พิมพ์วันที่ เช่น 29/9/2026 หรือกด Ctrl + ; เพื่อใส่วันนี้" errorStyle="stop" errorTitle="วันที่ไม่ถูกต้อง" operator="greaterThan" showDropDown="false" showErrorMessage="true" showInputMessage="false" sqref="M18" type="date">
      <formula1>36526</formula1>
      <formula2>0</formula2>
    </dataValidation>
  </dataValidations>
  <hyperlinks>
    <hyperlink ref="L12" r:id="rId1" display="จดรายรับรายจ่ายร้านผ่าน LINE ฟรี? แอด @kasetidea (คลิก)"/>
    <hyperlink ref="B47" r:id="rId2" display="https://kasetidea.com/tools/quotation/"/>
  </hyperlinks>
  <printOptions headings="false" gridLines="false" gridLinesSet="true" horizontalCentered="true" verticalCentered="false"/>
  <pageMargins left="0.35" right="0.35" top="0.4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E3D0"/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3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52"/>
  </cols>
  <sheetData>
    <row r="1" customFormat="false" ht="30" hidden="false" customHeight="true" outlineLevel="0" collapsed="false">
      <c r="A1" s="64" t="s">
        <v>46</v>
      </c>
    </row>
    <row r="2" customFormat="false" ht="24" hidden="false" customHeight="true" outlineLevel="0" collapsed="false">
      <c r="A2" s="65" t="s">
        <v>47</v>
      </c>
      <c r="B2" s="65"/>
      <c r="C2" s="65"/>
    </row>
    <row r="3" customFormat="false" ht="21.75" hidden="false" customHeight="true" outlineLevel="0" collapsed="false">
      <c r="A3" s="66" t="s">
        <v>48</v>
      </c>
      <c r="B3" s="67" t="s">
        <v>49</v>
      </c>
      <c r="C3" s="68" t="s">
        <v>50</v>
      </c>
    </row>
    <row r="4" customFormat="false" ht="21.75" hidden="false" customHeight="true" outlineLevel="0" collapsed="false">
      <c r="A4" s="66" t="s">
        <v>51</v>
      </c>
      <c r="B4" s="67" t="s">
        <v>52</v>
      </c>
      <c r="C4" s="68"/>
    </row>
    <row r="5" customFormat="false" ht="21.75" hidden="false" customHeight="true" outlineLevel="0" collapsed="false">
      <c r="A5" s="66" t="s">
        <v>53</v>
      </c>
      <c r="B5" s="67" t="s">
        <v>54</v>
      </c>
      <c r="C5" s="68"/>
    </row>
    <row r="6" customFormat="false" ht="21.75" hidden="false" customHeight="true" outlineLevel="0" collapsed="false">
      <c r="A6" s="66" t="s">
        <v>55</v>
      </c>
      <c r="B6" s="69" t="s">
        <v>56</v>
      </c>
      <c r="C6" s="68" t="s">
        <v>57</v>
      </c>
    </row>
    <row r="7" customFormat="false" ht="21.75" hidden="false" customHeight="true" outlineLevel="0" collapsed="false">
      <c r="A7" s="66" t="s">
        <v>58</v>
      </c>
      <c r="B7" s="67" t="s">
        <v>59</v>
      </c>
      <c r="C7" s="68" t="s">
        <v>60</v>
      </c>
    </row>
    <row r="8" customFormat="false" ht="21.75" hidden="false" customHeight="true" outlineLevel="0" collapsed="false">
      <c r="A8" s="66" t="s">
        <v>61</v>
      </c>
      <c r="B8" s="67" t="s">
        <v>62</v>
      </c>
      <c r="C8" s="68"/>
    </row>
    <row r="9" customFormat="false" ht="21.75" hidden="false" customHeight="true" outlineLevel="0" collapsed="false">
      <c r="A9" s="66" t="s">
        <v>63</v>
      </c>
      <c r="B9" s="67" t="s">
        <v>64</v>
      </c>
      <c r="C9" s="68"/>
    </row>
    <row r="10" customFormat="false" ht="21.75" hidden="false" customHeight="true" outlineLevel="0" collapsed="false">
      <c r="A10" s="66" t="s">
        <v>65</v>
      </c>
      <c r="B10" s="67" t="s">
        <v>66</v>
      </c>
      <c r="C10" s="68" t="s">
        <v>67</v>
      </c>
    </row>
    <row r="11" customFormat="false" ht="21.75" hidden="false" customHeight="true" outlineLevel="0" collapsed="false">
      <c r="A11" s="66" t="s">
        <v>68</v>
      </c>
      <c r="B11" s="67" t="s">
        <v>69</v>
      </c>
      <c r="C11" s="68"/>
    </row>
    <row r="13" customFormat="false" ht="24" hidden="false" customHeight="true" outlineLevel="0" collapsed="false">
      <c r="A13" s="65" t="s">
        <v>70</v>
      </c>
      <c r="B13" s="65"/>
      <c r="C13" s="65"/>
    </row>
    <row r="14" customFormat="false" ht="21.75" hidden="false" customHeight="true" outlineLevel="0" collapsed="false">
      <c r="A14" s="66" t="s">
        <v>71</v>
      </c>
      <c r="B14" s="67" t="s">
        <v>72</v>
      </c>
      <c r="C14" s="68" t="s">
        <v>73</v>
      </c>
    </row>
    <row r="15" customFormat="false" ht="21.75" hidden="false" customHeight="true" outlineLevel="0" collapsed="false">
      <c r="A15" s="66" t="s">
        <v>74</v>
      </c>
      <c r="B15" s="69" t="s">
        <v>75</v>
      </c>
      <c r="C15" s="68"/>
    </row>
    <row r="16" customFormat="false" ht="21.75" hidden="false" customHeight="true" outlineLevel="0" collapsed="false">
      <c r="A16" s="66" t="s">
        <v>76</v>
      </c>
      <c r="B16" s="67" t="s">
        <v>49</v>
      </c>
      <c r="C16" s="68"/>
    </row>
    <row r="17" customFormat="false" ht="21.75" hidden="false" customHeight="true" outlineLevel="0" collapsed="false">
      <c r="A17" s="66" t="s">
        <v>77</v>
      </c>
      <c r="B17" s="69"/>
      <c r="C17" s="68" t="s">
        <v>78</v>
      </c>
    </row>
    <row r="19" customFormat="false" ht="24" hidden="false" customHeight="true" outlineLevel="0" collapsed="false">
      <c r="A19" s="65" t="s">
        <v>79</v>
      </c>
      <c r="B19" s="65"/>
      <c r="C19" s="65"/>
    </row>
    <row r="20" customFormat="false" ht="21.75" hidden="false" customHeight="true" outlineLevel="0" collapsed="false">
      <c r="A20" s="66" t="s">
        <v>80</v>
      </c>
      <c r="B20" s="67" t="s">
        <v>81</v>
      </c>
      <c r="C20" s="68" t="s">
        <v>82</v>
      </c>
    </row>
    <row r="21" customFormat="false" ht="21.75" hidden="false" customHeight="true" outlineLevel="0" collapsed="false">
      <c r="A21" s="66" t="s">
        <v>83</v>
      </c>
      <c r="B21" s="67" t="s">
        <v>84</v>
      </c>
      <c r="C21" s="68" t="s">
        <v>85</v>
      </c>
    </row>
    <row r="22" customFormat="false" ht="21.75" hidden="false" customHeight="true" outlineLevel="0" collapsed="false">
      <c r="A22" s="66" t="s">
        <v>86</v>
      </c>
      <c r="B22" s="67" t="s">
        <v>87</v>
      </c>
      <c r="C22" s="68"/>
    </row>
    <row r="23" customFormat="false" ht="21.75" hidden="false" customHeight="true" outlineLevel="0" collapsed="false">
      <c r="A23" s="66" t="s">
        <v>88</v>
      </c>
      <c r="B23" s="67" t="s">
        <v>89</v>
      </c>
      <c r="C23" s="68"/>
    </row>
    <row r="24" customFormat="false" ht="21.75" hidden="false" customHeight="true" outlineLevel="0" collapsed="false">
      <c r="A24" s="66" t="s">
        <v>90</v>
      </c>
      <c r="B24" s="67" t="s">
        <v>91</v>
      </c>
      <c r="C24" s="68"/>
    </row>
    <row r="25" customFormat="false" ht="21.75" hidden="false" customHeight="true" outlineLevel="0" collapsed="false">
      <c r="A25" s="66" t="s">
        <v>92</v>
      </c>
      <c r="B25" s="67" t="s">
        <v>93</v>
      </c>
      <c r="C25" s="68"/>
    </row>
    <row r="26" customFormat="false" ht="21.75" hidden="false" customHeight="true" outlineLevel="0" collapsed="false">
      <c r="A26" s="66" t="s">
        <v>94</v>
      </c>
      <c r="B26" s="67" t="s">
        <v>95</v>
      </c>
      <c r="C26" s="68" t="s">
        <v>96</v>
      </c>
    </row>
    <row r="27" customFormat="false" ht="21.75" hidden="false" customHeight="true" outlineLevel="0" collapsed="false">
      <c r="A27" s="66" t="s">
        <v>97</v>
      </c>
      <c r="B27" s="67" t="s">
        <v>98</v>
      </c>
      <c r="C27" s="68" t="s">
        <v>99</v>
      </c>
    </row>
    <row r="29" customFormat="false" ht="27.75" hidden="false" customHeight="true" outlineLevel="0" collapsed="false">
      <c r="A29" s="70" t="s">
        <v>100</v>
      </c>
      <c r="B29" s="70"/>
      <c r="C29" s="70"/>
    </row>
  </sheetData>
  <mergeCells count="4">
    <mergeCell ref="A2:C2"/>
    <mergeCell ref="A13:C13"/>
    <mergeCell ref="A19:C19"/>
    <mergeCell ref="A29:C29"/>
  </mergeCells>
  <dataValidations count="2">
    <dataValidation allowBlank="false" errorStyle="stop" operator="between" showDropDown="false" showErrorMessage="false" showInputMessage="false" sqref="B26" type="list">
      <formula1>"พ.ศ.,ค.ศ.,ไม่ใส่ปี"</formula1>
      <formula2>0</formula2>
    </dataValidation>
    <dataValidation allowBlank="false" errorStyle="stop" operator="between" showDropDown="false" showErrorMessage="false" showInputMessage="false" sqref="B27" type="list">
      <formula1>"แสดง,ไม่แสดง"</formula1>
      <formula2>0</formula2>
    </dataValidation>
  </dataValidations>
  <hyperlinks>
    <hyperlink ref="A29" r:id="rId1" display="ต้องการจดรายรับรายจ่ายร้านง่าย ๆ ผ่าน LINE ฟรี?  แอด @kasetidea  (คลิก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E3D0"/>
    <pageSetUpPr fitToPage="true"/>
  </sheetPr>
  <dimension ref="A1:E3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93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5" min="5" style="0" width="34"/>
  </cols>
  <sheetData>
    <row r="1" customFormat="false" ht="30" hidden="false" customHeight="true" outlineLevel="0" collapsed="false">
      <c r="A1" s="71" t="s">
        <v>101</v>
      </c>
      <c r="B1" s="71"/>
      <c r="C1" s="71"/>
      <c r="D1" s="71"/>
      <c r="E1" s="71"/>
    </row>
    <row r="2" customFormat="false" ht="24" hidden="false" customHeight="true" outlineLevel="0" collapsed="false">
      <c r="A2" s="72" t="s">
        <v>102</v>
      </c>
      <c r="B2" s="72" t="s">
        <v>103</v>
      </c>
      <c r="C2" s="72" t="s">
        <v>104</v>
      </c>
      <c r="D2" s="72" t="s">
        <v>105</v>
      </c>
      <c r="E2" s="72" t="s">
        <v>106</v>
      </c>
    </row>
    <row r="3" customFormat="false" ht="15" hidden="false" customHeight="false" outlineLevel="0" collapsed="false">
      <c r="A3" s="73" t="s">
        <v>12</v>
      </c>
      <c r="B3" s="73" t="s">
        <v>107</v>
      </c>
      <c r="C3" s="73" t="s">
        <v>108</v>
      </c>
      <c r="D3" s="74" t="n">
        <v>350</v>
      </c>
      <c r="E3" s="75" t="s">
        <v>109</v>
      </c>
    </row>
    <row r="4" customFormat="false" ht="15" hidden="false" customHeight="false" outlineLevel="0" collapsed="false">
      <c r="A4" s="73" t="s">
        <v>110</v>
      </c>
      <c r="B4" s="73" t="s">
        <v>111</v>
      </c>
      <c r="C4" s="73" t="s">
        <v>108</v>
      </c>
      <c r="D4" s="74" t="n">
        <v>120</v>
      </c>
      <c r="E4" s="75" t="s">
        <v>109</v>
      </c>
    </row>
    <row r="5" customFormat="false" ht="15" hidden="false" customHeight="false" outlineLevel="0" collapsed="false">
      <c r="A5" s="73" t="s">
        <v>15</v>
      </c>
      <c r="B5" s="73" t="s">
        <v>112</v>
      </c>
      <c r="C5" s="73" t="s">
        <v>113</v>
      </c>
      <c r="D5" s="74" t="n">
        <v>45</v>
      </c>
      <c r="E5" s="75" t="s">
        <v>109</v>
      </c>
    </row>
    <row r="6" customFormat="false" ht="15" hidden="false" customHeight="false" outlineLevel="0" collapsed="false">
      <c r="A6" s="73" t="s">
        <v>114</v>
      </c>
      <c r="B6" s="73" t="s">
        <v>115</v>
      </c>
      <c r="C6" s="73" t="s">
        <v>113</v>
      </c>
      <c r="D6" s="74" t="n">
        <v>89</v>
      </c>
      <c r="E6" s="75" t="s">
        <v>109</v>
      </c>
    </row>
    <row r="7" customFormat="false" ht="15" hidden="false" customHeight="false" outlineLevel="0" collapsed="false">
      <c r="A7" s="73" t="s">
        <v>18</v>
      </c>
      <c r="B7" s="73" t="s">
        <v>116</v>
      </c>
      <c r="C7" s="73" t="s">
        <v>117</v>
      </c>
      <c r="D7" s="74" t="n">
        <v>15000</v>
      </c>
      <c r="E7" s="75" t="s">
        <v>109</v>
      </c>
    </row>
    <row r="8" customFormat="false" ht="15" hidden="false" customHeight="false" outlineLevel="0" collapsed="false">
      <c r="A8" s="73" t="s">
        <v>21</v>
      </c>
      <c r="B8" s="73" t="s">
        <v>118</v>
      </c>
      <c r="C8" s="73" t="s">
        <v>119</v>
      </c>
      <c r="D8" s="74" t="n">
        <v>500</v>
      </c>
      <c r="E8" s="75" t="s">
        <v>109</v>
      </c>
    </row>
    <row r="9" customFormat="false" ht="15" hidden="false" customHeight="false" outlineLevel="0" collapsed="false">
      <c r="A9" s="73" t="s">
        <v>120</v>
      </c>
      <c r="B9" s="73" t="s">
        <v>121</v>
      </c>
      <c r="C9" s="73" t="s">
        <v>122</v>
      </c>
      <c r="D9" s="74" t="n">
        <v>2500</v>
      </c>
      <c r="E9" s="75" t="s">
        <v>109</v>
      </c>
    </row>
    <row r="10" customFormat="false" ht="15" hidden="false" customHeight="false" outlineLevel="0" collapsed="false">
      <c r="A10" s="73"/>
      <c r="B10" s="73"/>
      <c r="C10" s="73"/>
      <c r="D10" s="74"/>
      <c r="E10" s="73"/>
    </row>
    <row r="11" customFormat="false" ht="15" hidden="false" customHeight="false" outlineLevel="0" collapsed="false">
      <c r="A11" s="73"/>
      <c r="B11" s="73"/>
      <c r="C11" s="73"/>
      <c r="D11" s="74"/>
      <c r="E11" s="73"/>
    </row>
    <row r="12" customFormat="false" ht="15" hidden="false" customHeight="false" outlineLevel="0" collapsed="false">
      <c r="A12" s="73"/>
      <c r="B12" s="73"/>
      <c r="C12" s="73"/>
      <c r="D12" s="74"/>
      <c r="E12" s="73"/>
    </row>
    <row r="13" customFormat="false" ht="15" hidden="false" customHeight="false" outlineLevel="0" collapsed="false">
      <c r="A13" s="73"/>
      <c r="B13" s="73"/>
      <c r="C13" s="73"/>
      <c r="D13" s="74"/>
      <c r="E13" s="73"/>
    </row>
    <row r="14" customFormat="false" ht="15" hidden="false" customHeight="false" outlineLevel="0" collapsed="false">
      <c r="A14" s="73"/>
      <c r="B14" s="73"/>
      <c r="C14" s="73"/>
      <c r="D14" s="74"/>
      <c r="E14" s="73"/>
    </row>
    <row r="15" customFormat="false" ht="15" hidden="false" customHeight="false" outlineLevel="0" collapsed="false">
      <c r="A15" s="73"/>
      <c r="B15" s="73"/>
      <c r="C15" s="73"/>
      <c r="D15" s="74"/>
      <c r="E15" s="73"/>
    </row>
    <row r="16" customFormat="false" ht="15" hidden="false" customHeight="false" outlineLevel="0" collapsed="false">
      <c r="A16" s="73"/>
      <c r="B16" s="73"/>
      <c r="C16" s="73"/>
      <c r="D16" s="74"/>
      <c r="E16" s="73"/>
    </row>
    <row r="17" customFormat="false" ht="15" hidden="false" customHeight="false" outlineLevel="0" collapsed="false">
      <c r="A17" s="73"/>
      <c r="B17" s="73"/>
      <c r="C17" s="73"/>
      <c r="D17" s="74"/>
      <c r="E17" s="73"/>
    </row>
    <row r="18" customFormat="false" ht="15" hidden="false" customHeight="false" outlineLevel="0" collapsed="false">
      <c r="A18" s="73"/>
      <c r="B18" s="73"/>
      <c r="C18" s="73"/>
      <c r="D18" s="74"/>
      <c r="E18" s="73"/>
    </row>
    <row r="19" customFormat="false" ht="15" hidden="false" customHeight="false" outlineLevel="0" collapsed="false">
      <c r="A19" s="73"/>
      <c r="B19" s="73"/>
      <c r="C19" s="73"/>
      <c r="D19" s="74"/>
      <c r="E19" s="73"/>
    </row>
    <row r="20" customFormat="false" ht="15" hidden="false" customHeight="false" outlineLevel="0" collapsed="false">
      <c r="A20" s="73"/>
      <c r="B20" s="73"/>
      <c r="C20" s="73"/>
      <c r="D20" s="74"/>
      <c r="E20" s="73"/>
    </row>
    <row r="21" customFormat="false" ht="15" hidden="false" customHeight="false" outlineLevel="0" collapsed="false">
      <c r="A21" s="73"/>
      <c r="B21" s="73"/>
      <c r="C21" s="73"/>
      <c r="D21" s="74"/>
      <c r="E21" s="73"/>
    </row>
    <row r="22" customFormat="false" ht="15" hidden="false" customHeight="false" outlineLevel="0" collapsed="false">
      <c r="A22" s="73"/>
      <c r="B22" s="73"/>
      <c r="C22" s="73"/>
      <c r="D22" s="74"/>
      <c r="E22" s="73"/>
    </row>
    <row r="23" customFormat="false" ht="15" hidden="false" customHeight="false" outlineLevel="0" collapsed="false">
      <c r="A23" s="73"/>
      <c r="B23" s="73"/>
      <c r="C23" s="73"/>
      <c r="D23" s="74"/>
      <c r="E23" s="73"/>
    </row>
    <row r="24" customFormat="false" ht="15" hidden="false" customHeight="false" outlineLevel="0" collapsed="false">
      <c r="A24" s="73"/>
      <c r="B24" s="73"/>
      <c r="C24" s="73"/>
      <c r="D24" s="74"/>
      <c r="E24" s="73"/>
    </row>
    <row r="25" customFormat="false" ht="15" hidden="false" customHeight="false" outlineLevel="0" collapsed="false">
      <c r="A25" s="73"/>
      <c r="B25" s="73"/>
      <c r="C25" s="73"/>
      <c r="D25" s="74"/>
      <c r="E25" s="73"/>
    </row>
    <row r="26" customFormat="false" ht="15" hidden="false" customHeight="false" outlineLevel="0" collapsed="false">
      <c r="A26" s="73"/>
      <c r="B26" s="73"/>
      <c r="C26" s="73"/>
      <c r="D26" s="74"/>
      <c r="E26" s="73"/>
    </row>
    <row r="27" customFormat="false" ht="15" hidden="false" customHeight="false" outlineLevel="0" collapsed="false">
      <c r="A27" s="73"/>
      <c r="B27" s="73"/>
      <c r="C27" s="73"/>
      <c r="D27" s="74"/>
      <c r="E27" s="73"/>
    </row>
    <row r="28" customFormat="false" ht="15" hidden="false" customHeight="false" outlineLevel="0" collapsed="false">
      <c r="A28" s="73"/>
      <c r="B28" s="73"/>
      <c r="C28" s="73"/>
      <c r="D28" s="74"/>
      <c r="E28" s="73"/>
    </row>
    <row r="29" customFormat="false" ht="15" hidden="false" customHeight="false" outlineLevel="0" collapsed="false">
      <c r="A29" s="73"/>
      <c r="B29" s="73"/>
      <c r="C29" s="73"/>
      <c r="D29" s="74"/>
      <c r="E29" s="73"/>
    </row>
    <row r="30" customFormat="false" ht="15" hidden="false" customHeight="false" outlineLevel="0" collapsed="false">
      <c r="A30" s="73"/>
      <c r="B30" s="73"/>
      <c r="C30" s="73"/>
      <c r="D30" s="74"/>
      <c r="E30" s="73"/>
    </row>
    <row r="31" customFormat="false" ht="15" hidden="false" customHeight="false" outlineLevel="0" collapsed="false">
      <c r="A31" s="73"/>
      <c r="B31" s="73"/>
      <c r="C31" s="73"/>
      <c r="D31" s="74"/>
      <c r="E31" s="73"/>
    </row>
    <row r="32" customFormat="false" ht="15" hidden="false" customHeight="false" outlineLevel="0" collapsed="false">
      <c r="A32" s="73"/>
      <c r="B32" s="73"/>
      <c r="C32" s="73"/>
      <c r="D32" s="74"/>
      <c r="E32" s="73"/>
    </row>
    <row r="33" customFormat="false" ht="15" hidden="false" customHeight="false" outlineLevel="0" collapsed="false">
      <c r="A33" s="73"/>
      <c r="B33" s="73"/>
      <c r="C33" s="73"/>
      <c r="D33" s="74"/>
      <c r="E33" s="73"/>
    </row>
    <row r="34" customFormat="false" ht="15" hidden="false" customHeight="false" outlineLevel="0" collapsed="false">
      <c r="A34" s="73"/>
      <c r="B34" s="73"/>
      <c r="C34" s="73"/>
      <c r="D34" s="74"/>
      <c r="E34" s="73"/>
    </row>
    <row r="35" customFormat="false" ht="15" hidden="false" customHeight="false" outlineLevel="0" collapsed="false">
      <c r="A35" s="73"/>
      <c r="B35" s="73"/>
      <c r="C35" s="73"/>
      <c r="D35" s="74"/>
      <c r="E35" s="73"/>
    </row>
    <row r="36" customFormat="false" ht="15" hidden="false" customHeight="false" outlineLevel="0" collapsed="false">
      <c r="A36" s="73"/>
      <c r="B36" s="73"/>
      <c r="C36" s="73"/>
      <c r="D36" s="74"/>
      <c r="E36" s="73"/>
    </row>
    <row r="37" customFormat="false" ht="15" hidden="false" customHeight="false" outlineLevel="0" collapsed="false">
      <c r="A37" s="73"/>
      <c r="B37" s="73"/>
      <c r="C37" s="73"/>
      <c r="D37" s="74"/>
      <c r="E37" s="73"/>
    </row>
    <row r="38" customFormat="false" ht="15" hidden="false" customHeight="false" outlineLevel="0" collapsed="false">
      <c r="A38" s="73"/>
      <c r="B38" s="73"/>
      <c r="C38" s="73"/>
      <c r="D38" s="74"/>
      <c r="E38" s="73"/>
    </row>
    <row r="39" customFormat="false" ht="15" hidden="false" customHeight="false" outlineLevel="0" collapsed="false">
      <c r="A39" s="73"/>
      <c r="B39" s="73"/>
      <c r="C39" s="73"/>
      <c r="D39" s="74"/>
      <c r="E39" s="73"/>
    </row>
    <row r="40" customFormat="false" ht="15" hidden="false" customHeight="false" outlineLevel="0" collapsed="false">
      <c r="A40" s="73"/>
      <c r="B40" s="73"/>
      <c r="C40" s="73"/>
      <c r="D40" s="74"/>
      <c r="E40" s="73"/>
    </row>
    <row r="41" customFormat="false" ht="15" hidden="false" customHeight="false" outlineLevel="0" collapsed="false">
      <c r="A41" s="73"/>
      <c r="B41" s="73"/>
      <c r="C41" s="73"/>
      <c r="D41" s="74"/>
      <c r="E41" s="73"/>
    </row>
    <row r="42" customFormat="false" ht="15" hidden="false" customHeight="false" outlineLevel="0" collapsed="false">
      <c r="A42" s="73"/>
      <c r="B42" s="73"/>
      <c r="C42" s="73"/>
      <c r="D42" s="74"/>
      <c r="E42" s="73"/>
    </row>
    <row r="43" customFormat="false" ht="15" hidden="false" customHeight="false" outlineLevel="0" collapsed="false">
      <c r="A43" s="76"/>
      <c r="B43" s="76"/>
      <c r="C43" s="76"/>
      <c r="D43" s="77"/>
      <c r="E43" s="76"/>
    </row>
    <row r="44" customFormat="false" ht="15" hidden="false" customHeight="false" outlineLevel="0" collapsed="false">
      <c r="A44" s="76"/>
      <c r="B44" s="76"/>
      <c r="C44" s="76"/>
      <c r="D44" s="77"/>
      <c r="E44" s="76"/>
    </row>
    <row r="45" customFormat="false" ht="15" hidden="false" customHeight="false" outlineLevel="0" collapsed="false">
      <c r="A45" s="76"/>
      <c r="B45" s="76"/>
      <c r="C45" s="76"/>
      <c r="D45" s="77"/>
      <c r="E45" s="76"/>
    </row>
    <row r="46" customFormat="false" ht="15" hidden="false" customHeight="false" outlineLevel="0" collapsed="false">
      <c r="A46" s="76"/>
      <c r="B46" s="76"/>
      <c r="C46" s="76"/>
      <c r="D46" s="77"/>
      <c r="E46" s="76"/>
    </row>
    <row r="47" customFormat="false" ht="15" hidden="false" customHeight="false" outlineLevel="0" collapsed="false">
      <c r="A47" s="76"/>
      <c r="B47" s="76"/>
      <c r="C47" s="76"/>
      <c r="D47" s="77"/>
      <c r="E47" s="76"/>
    </row>
    <row r="48" customFormat="false" ht="15" hidden="false" customHeight="false" outlineLevel="0" collapsed="false">
      <c r="A48" s="76"/>
      <c r="B48" s="76"/>
      <c r="C48" s="76"/>
      <c r="D48" s="77"/>
      <c r="E48" s="76"/>
    </row>
    <row r="49" customFormat="false" ht="15" hidden="false" customHeight="false" outlineLevel="0" collapsed="false">
      <c r="A49" s="76"/>
      <c r="B49" s="76"/>
      <c r="C49" s="76"/>
      <c r="D49" s="77"/>
      <c r="E49" s="76"/>
    </row>
    <row r="50" customFormat="false" ht="15" hidden="false" customHeight="false" outlineLevel="0" collapsed="false">
      <c r="A50" s="76"/>
      <c r="B50" s="76"/>
      <c r="C50" s="76"/>
      <c r="D50" s="77"/>
      <c r="E50" s="76"/>
    </row>
    <row r="51" customFormat="false" ht="15" hidden="false" customHeight="false" outlineLevel="0" collapsed="false">
      <c r="A51" s="76"/>
      <c r="B51" s="76"/>
      <c r="C51" s="76"/>
      <c r="D51" s="77"/>
      <c r="E51" s="76"/>
    </row>
    <row r="52" customFormat="false" ht="15" hidden="false" customHeight="false" outlineLevel="0" collapsed="false">
      <c r="A52" s="76"/>
      <c r="B52" s="76"/>
      <c r="C52" s="76"/>
      <c r="D52" s="77"/>
      <c r="E52" s="76"/>
    </row>
    <row r="53" customFormat="false" ht="15" hidden="false" customHeight="false" outlineLevel="0" collapsed="false">
      <c r="A53" s="76"/>
      <c r="B53" s="76"/>
      <c r="C53" s="76"/>
      <c r="D53" s="77"/>
      <c r="E53" s="76"/>
    </row>
    <row r="54" customFormat="false" ht="15" hidden="false" customHeight="false" outlineLevel="0" collapsed="false">
      <c r="A54" s="76"/>
      <c r="B54" s="76"/>
      <c r="C54" s="76"/>
      <c r="D54" s="77"/>
      <c r="E54" s="76"/>
    </row>
    <row r="55" customFormat="false" ht="15" hidden="false" customHeight="false" outlineLevel="0" collapsed="false">
      <c r="A55" s="76"/>
      <c r="B55" s="76"/>
      <c r="C55" s="76"/>
      <c r="D55" s="77"/>
      <c r="E55" s="76"/>
    </row>
    <row r="56" customFormat="false" ht="15" hidden="false" customHeight="false" outlineLevel="0" collapsed="false">
      <c r="A56" s="76"/>
      <c r="B56" s="76"/>
      <c r="C56" s="76"/>
      <c r="D56" s="77"/>
      <c r="E56" s="76"/>
    </row>
    <row r="57" customFormat="false" ht="15" hidden="false" customHeight="false" outlineLevel="0" collapsed="false">
      <c r="A57" s="76"/>
      <c r="B57" s="76"/>
      <c r="C57" s="76"/>
      <c r="D57" s="77"/>
      <c r="E57" s="76"/>
    </row>
    <row r="58" customFormat="false" ht="15" hidden="false" customHeight="false" outlineLevel="0" collapsed="false">
      <c r="A58" s="76"/>
      <c r="B58" s="76"/>
      <c r="C58" s="76"/>
      <c r="D58" s="77"/>
      <c r="E58" s="76"/>
    </row>
    <row r="59" customFormat="false" ht="15" hidden="false" customHeight="false" outlineLevel="0" collapsed="false">
      <c r="A59" s="76"/>
      <c r="B59" s="76"/>
      <c r="C59" s="76"/>
      <c r="D59" s="77"/>
      <c r="E59" s="76"/>
    </row>
    <row r="60" customFormat="false" ht="15" hidden="false" customHeight="false" outlineLevel="0" collapsed="false">
      <c r="A60" s="76"/>
      <c r="B60" s="76"/>
      <c r="C60" s="76"/>
      <c r="D60" s="77"/>
      <c r="E60" s="76"/>
    </row>
    <row r="61" customFormat="false" ht="15" hidden="false" customHeight="false" outlineLevel="0" collapsed="false">
      <c r="A61" s="76"/>
      <c r="B61" s="76"/>
      <c r="C61" s="76"/>
      <c r="D61" s="77"/>
      <c r="E61" s="76"/>
    </row>
    <row r="62" customFormat="false" ht="15" hidden="false" customHeight="false" outlineLevel="0" collapsed="false">
      <c r="A62" s="76"/>
      <c r="B62" s="76"/>
      <c r="C62" s="76"/>
      <c r="D62" s="77"/>
      <c r="E62" s="76"/>
    </row>
    <row r="63" customFormat="false" ht="15" hidden="false" customHeight="false" outlineLevel="0" collapsed="false">
      <c r="A63" s="76"/>
      <c r="B63" s="76"/>
      <c r="C63" s="76"/>
      <c r="D63" s="77"/>
      <c r="E63" s="76"/>
    </row>
    <row r="64" customFormat="false" ht="15" hidden="false" customHeight="false" outlineLevel="0" collapsed="false">
      <c r="A64" s="76"/>
      <c r="B64" s="76"/>
      <c r="C64" s="76"/>
      <c r="D64" s="77"/>
      <c r="E64" s="76"/>
    </row>
    <row r="65" customFormat="false" ht="15" hidden="false" customHeight="false" outlineLevel="0" collapsed="false">
      <c r="A65" s="76"/>
      <c r="B65" s="76"/>
      <c r="C65" s="76"/>
      <c r="D65" s="77"/>
      <c r="E65" s="76"/>
    </row>
    <row r="66" customFormat="false" ht="15" hidden="false" customHeight="false" outlineLevel="0" collapsed="false">
      <c r="A66" s="76"/>
      <c r="B66" s="76"/>
      <c r="C66" s="76"/>
      <c r="D66" s="77"/>
      <c r="E66" s="76"/>
    </row>
    <row r="67" customFormat="false" ht="15" hidden="false" customHeight="false" outlineLevel="0" collapsed="false">
      <c r="A67" s="76"/>
      <c r="B67" s="76"/>
      <c r="C67" s="76"/>
      <c r="D67" s="77"/>
      <c r="E67" s="76"/>
    </row>
    <row r="68" customFormat="false" ht="15" hidden="false" customHeight="false" outlineLevel="0" collapsed="false">
      <c r="A68" s="76"/>
      <c r="B68" s="76"/>
      <c r="C68" s="76"/>
      <c r="D68" s="77"/>
      <c r="E68" s="76"/>
    </row>
    <row r="69" customFormat="false" ht="15" hidden="false" customHeight="false" outlineLevel="0" collapsed="false">
      <c r="A69" s="76"/>
      <c r="B69" s="76"/>
      <c r="C69" s="76"/>
      <c r="D69" s="77"/>
      <c r="E69" s="76"/>
    </row>
    <row r="70" customFormat="false" ht="15" hidden="false" customHeight="false" outlineLevel="0" collapsed="false">
      <c r="A70" s="76"/>
      <c r="B70" s="76"/>
      <c r="C70" s="76"/>
      <c r="D70" s="77"/>
      <c r="E70" s="76"/>
    </row>
    <row r="71" customFormat="false" ht="15" hidden="false" customHeight="false" outlineLevel="0" collapsed="false">
      <c r="A71" s="76"/>
      <c r="B71" s="76"/>
      <c r="C71" s="76"/>
      <c r="D71" s="77"/>
      <c r="E71" s="76"/>
    </row>
    <row r="72" customFormat="false" ht="15" hidden="false" customHeight="false" outlineLevel="0" collapsed="false">
      <c r="A72" s="76"/>
      <c r="B72" s="76"/>
      <c r="C72" s="76"/>
      <c r="D72" s="77"/>
      <c r="E72" s="76"/>
    </row>
    <row r="73" customFormat="false" ht="15" hidden="false" customHeight="false" outlineLevel="0" collapsed="false">
      <c r="A73" s="76"/>
      <c r="B73" s="76"/>
      <c r="C73" s="76"/>
      <c r="D73" s="77"/>
      <c r="E73" s="76"/>
    </row>
    <row r="74" customFormat="false" ht="15" hidden="false" customHeight="false" outlineLevel="0" collapsed="false">
      <c r="A74" s="76"/>
      <c r="B74" s="76"/>
      <c r="C74" s="76"/>
      <c r="D74" s="77"/>
      <c r="E74" s="76"/>
    </row>
    <row r="75" customFormat="false" ht="15" hidden="false" customHeight="false" outlineLevel="0" collapsed="false">
      <c r="A75" s="76"/>
      <c r="B75" s="76"/>
      <c r="C75" s="76"/>
      <c r="D75" s="77"/>
      <c r="E75" s="76"/>
    </row>
    <row r="76" customFormat="false" ht="15" hidden="false" customHeight="false" outlineLevel="0" collapsed="false">
      <c r="A76" s="76"/>
      <c r="B76" s="76"/>
      <c r="C76" s="76"/>
      <c r="D76" s="77"/>
      <c r="E76" s="76"/>
    </row>
    <row r="77" customFormat="false" ht="15" hidden="false" customHeight="false" outlineLevel="0" collapsed="false">
      <c r="A77" s="76"/>
      <c r="B77" s="76"/>
      <c r="C77" s="76"/>
      <c r="D77" s="77"/>
      <c r="E77" s="76"/>
    </row>
    <row r="78" customFormat="false" ht="15" hidden="false" customHeight="false" outlineLevel="0" collapsed="false">
      <c r="A78" s="76"/>
      <c r="B78" s="76"/>
      <c r="C78" s="76"/>
      <c r="D78" s="77"/>
      <c r="E78" s="76"/>
    </row>
    <row r="79" customFormat="false" ht="15" hidden="false" customHeight="false" outlineLevel="0" collapsed="false">
      <c r="A79" s="76"/>
      <c r="B79" s="76"/>
      <c r="C79" s="76"/>
      <c r="D79" s="77"/>
      <c r="E79" s="76"/>
    </row>
    <row r="80" customFormat="false" ht="15" hidden="false" customHeight="false" outlineLevel="0" collapsed="false">
      <c r="A80" s="76"/>
      <c r="B80" s="76"/>
      <c r="C80" s="76"/>
      <c r="D80" s="77"/>
      <c r="E80" s="76"/>
    </row>
    <row r="81" customFormat="false" ht="15" hidden="false" customHeight="false" outlineLevel="0" collapsed="false">
      <c r="A81" s="76"/>
      <c r="B81" s="76"/>
      <c r="C81" s="76"/>
      <c r="D81" s="77"/>
      <c r="E81" s="76"/>
    </row>
    <row r="82" customFormat="false" ht="15" hidden="false" customHeight="false" outlineLevel="0" collapsed="false">
      <c r="A82" s="76"/>
      <c r="B82" s="76"/>
      <c r="C82" s="76"/>
      <c r="D82" s="77"/>
      <c r="E82" s="76"/>
    </row>
    <row r="83" customFormat="false" ht="15" hidden="false" customHeight="false" outlineLevel="0" collapsed="false">
      <c r="A83" s="76"/>
      <c r="B83" s="76"/>
      <c r="C83" s="76"/>
      <c r="D83" s="77"/>
      <c r="E83" s="76"/>
    </row>
    <row r="84" customFormat="false" ht="15" hidden="false" customHeight="false" outlineLevel="0" collapsed="false">
      <c r="A84" s="76"/>
      <c r="B84" s="76"/>
      <c r="C84" s="76"/>
      <c r="D84" s="77"/>
      <c r="E84" s="76"/>
    </row>
    <row r="85" customFormat="false" ht="15" hidden="false" customHeight="false" outlineLevel="0" collapsed="false">
      <c r="A85" s="76"/>
      <c r="B85" s="76"/>
      <c r="C85" s="76"/>
      <c r="D85" s="77"/>
      <c r="E85" s="76"/>
    </row>
    <row r="86" customFormat="false" ht="15" hidden="false" customHeight="false" outlineLevel="0" collapsed="false">
      <c r="A86" s="76"/>
      <c r="B86" s="76"/>
      <c r="C86" s="76"/>
      <c r="D86" s="77"/>
      <c r="E86" s="76"/>
    </row>
    <row r="87" customFormat="false" ht="15" hidden="false" customHeight="false" outlineLevel="0" collapsed="false">
      <c r="A87" s="76"/>
      <c r="B87" s="76"/>
      <c r="C87" s="76"/>
      <c r="D87" s="77"/>
      <c r="E87" s="76"/>
    </row>
    <row r="88" customFormat="false" ht="15" hidden="false" customHeight="false" outlineLevel="0" collapsed="false">
      <c r="A88" s="76"/>
      <c r="B88" s="76"/>
      <c r="C88" s="76"/>
      <c r="D88" s="77"/>
      <c r="E88" s="76"/>
    </row>
    <row r="89" customFormat="false" ht="15" hidden="false" customHeight="false" outlineLevel="0" collapsed="false">
      <c r="A89" s="76"/>
      <c r="B89" s="76"/>
      <c r="C89" s="76"/>
      <c r="D89" s="77"/>
      <c r="E89" s="76"/>
    </row>
    <row r="90" customFormat="false" ht="15" hidden="false" customHeight="false" outlineLevel="0" collapsed="false">
      <c r="A90" s="76"/>
      <c r="B90" s="76"/>
      <c r="C90" s="76"/>
      <c r="D90" s="77"/>
      <c r="E90" s="76"/>
    </row>
    <row r="91" customFormat="false" ht="15" hidden="false" customHeight="false" outlineLevel="0" collapsed="false">
      <c r="A91" s="76"/>
      <c r="B91" s="76"/>
      <c r="C91" s="76"/>
      <c r="D91" s="77"/>
      <c r="E91" s="76"/>
    </row>
    <row r="92" customFormat="false" ht="15" hidden="false" customHeight="false" outlineLevel="0" collapsed="false">
      <c r="A92" s="76"/>
      <c r="B92" s="76"/>
      <c r="C92" s="76"/>
      <c r="D92" s="77"/>
      <c r="E92" s="76"/>
    </row>
    <row r="93" customFormat="false" ht="15" hidden="false" customHeight="false" outlineLevel="0" collapsed="false">
      <c r="A93" s="76"/>
      <c r="B93" s="76"/>
      <c r="C93" s="76"/>
      <c r="D93" s="77"/>
      <c r="E93" s="76"/>
    </row>
    <row r="94" customFormat="false" ht="15" hidden="false" customHeight="false" outlineLevel="0" collapsed="false">
      <c r="A94" s="76"/>
      <c r="B94" s="76"/>
      <c r="C94" s="76"/>
      <c r="D94" s="77"/>
      <c r="E94" s="76"/>
    </row>
    <row r="95" customFormat="false" ht="15" hidden="false" customHeight="false" outlineLevel="0" collapsed="false">
      <c r="A95" s="76"/>
      <c r="B95" s="76"/>
      <c r="C95" s="76"/>
      <c r="D95" s="77"/>
      <c r="E95" s="76"/>
    </row>
    <row r="96" customFormat="false" ht="15" hidden="false" customHeight="false" outlineLevel="0" collapsed="false">
      <c r="A96" s="76"/>
      <c r="B96" s="76"/>
      <c r="C96" s="76"/>
      <c r="D96" s="77"/>
      <c r="E96" s="76"/>
    </row>
    <row r="97" customFormat="false" ht="15" hidden="false" customHeight="false" outlineLevel="0" collapsed="false">
      <c r="A97" s="76"/>
      <c r="B97" s="76"/>
      <c r="C97" s="76"/>
      <c r="D97" s="77"/>
      <c r="E97" s="76"/>
    </row>
    <row r="98" customFormat="false" ht="15" hidden="false" customHeight="false" outlineLevel="0" collapsed="false">
      <c r="A98" s="76"/>
      <c r="B98" s="76"/>
      <c r="C98" s="76"/>
      <c r="D98" s="77"/>
      <c r="E98" s="76"/>
    </row>
    <row r="99" customFormat="false" ht="15" hidden="false" customHeight="false" outlineLevel="0" collapsed="false">
      <c r="A99" s="76"/>
      <c r="B99" s="76"/>
      <c r="C99" s="76"/>
      <c r="D99" s="77"/>
      <c r="E99" s="76"/>
    </row>
    <row r="100" customFormat="false" ht="15" hidden="false" customHeight="false" outlineLevel="0" collapsed="false">
      <c r="A100" s="76"/>
      <c r="B100" s="76"/>
      <c r="C100" s="76"/>
      <c r="D100" s="77"/>
      <c r="E100" s="76"/>
    </row>
    <row r="101" customFormat="false" ht="15" hidden="false" customHeight="false" outlineLevel="0" collapsed="false">
      <c r="A101" s="76"/>
      <c r="B101" s="76"/>
      <c r="C101" s="76"/>
      <c r="D101" s="77"/>
      <c r="E101" s="76"/>
    </row>
    <row r="102" customFormat="false" ht="15" hidden="false" customHeight="false" outlineLevel="0" collapsed="false">
      <c r="A102" s="76"/>
      <c r="B102" s="76"/>
      <c r="C102" s="76"/>
      <c r="D102" s="77"/>
      <c r="E102" s="76"/>
    </row>
    <row r="103" customFormat="false" ht="15" hidden="false" customHeight="false" outlineLevel="0" collapsed="false">
      <c r="A103" s="76"/>
      <c r="B103" s="76"/>
      <c r="C103" s="76"/>
      <c r="D103" s="77"/>
      <c r="E103" s="76"/>
    </row>
    <row r="104" customFormat="false" ht="15" hidden="false" customHeight="false" outlineLevel="0" collapsed="false">
      <c r="A104" s="76"/>
      <c r="B104" s="76"/>
      <c r="C104" s="76"/>
      <c r="D104" s="77"/>
      <c r="E104" s="76"/>
    </row>
    <row r="105" customFormat="false" ht="15" hidden="false" customHeight="false" outlineLevel="0" collapsed="false">
      <c r="A105" s="76"/>
      <c r="B105" s="76"/>
      <c r="C105" s="76"/>
      <c r="D105" s="77"/>
      <c r="E105" s="76"/>
    </row>
    <row r="106" customFormat="false" ht="15" hidden="false" customHeight="false" outlineLevel="0" collapsed="false">
      <c r="A106" s="76"/>
      <c r="B106" s="76"/>
      <c r="C106" s="76"/>
      <c r="D106" s="77"/>
      <c r="E106" s="76"/>
    </row>
    <row r="107" customFormat="false" ht="15" hidden="false" customHeight="false" outlineLevel="0" collapsed="false">
      <c r="A107" s="76"/>
      <c r="B107" s="76"/>
      <c r="C107" s="76"/>
      <c r="D107" s="77"/>
      <c r="E107" s="76"/>
    </row>
    <row r="108" customFormat="false" ht="15" hidden="false" customHeight="false" outlineLevel="0" collapsed="false">
      <c r="A108" s="76"/>
      <c r="B108" s="76"/>
      <c r="C108" s="76"/>
      <c r="D108" s="77"/>
      <c r="E108" s="76"/>
    </row>
    <row r="109" customFormat="false" ht="15" hidden="false" customHeight="false" outlineLevel="0" collapsed="false">
      <c r="A109" s="76"/>
      <c r="B109" s="76"/>
      <c r="C109" s="76"/>
      <c r="D109" s="77"/>
      <c r="E109" s="76"/>
    </row>
    <row r="110" customFormat="false" ht="15" hidden="false" customHeight="false" outlineLevel="0" collapsed="false">
      <c r="A110" s="76"/>
      <c r="B110" s="76"/>
      <c r="C110" s="76"/>
      <c r="D110" s="77"/>
      <c r="E110" s="76"/>
    </row>
    <row r="111" customFormat="false" ht="15" hidden="false" customHeight="false" outlineLevel="0" collapsed="false">
      <c r="A111" s="76"/>
      <c r="B111" s="76"/>
      <c r="C111" s="76"/>
      <c r="D111" s="77"/>
      <c r="E111" s="76"/>
    </row>
    <row r="112" customFormat="false" ht="15" hidden="false" customHeight="false" outlineLevel="0" collapsed="false">
      <c r="A112" s="76"/>
      <c r="B112" s="76"/>
      <c r="C112" s="76"/>
      <c r="D112" s="77"/>
      <c r="E112" s="76"/>
    </row>
    <row r="113" customFormat="false" ht="15" hidden="false" customHeight="false" outlineLevel="0" collapsed="false">
      <c r="A113" s="76"/>
      <c r="B113" s="76"/>
      <c r="C113" s="76"/>
      <c r="D113" s="77"/>
      <c r="E113" s="76"/>
    </row>
    <row r="114" customFormat="false" ht="15" hidden="false" customHeight="false" outlineLevel="0" collapsed="false">
      <c r="A114" s="76"/>
      <c r="B114" s="76"/>
      <c r="C114" s="76"/>
      <c r="D114" s="77"/>
      <c r="E114" s="76"/>
    </row>
    <row r="115" customFormat="false" ht="15" hidden="false" customHeight="false" outlineLevel="0" collapsed="false">
      <c r="A115" s="76"/>
      <c r="B115" s="76"/>
      <c r="C115" s="76"/>
      <c r="D115" s="77"/>
      <c r="E115" s="76"/>
    </row>
    <row r="116" customFormat="false" ht="15" hidden="false" customHeight="false" outlineLevel="0" collapsed="false">
      <c r="A116" s="76"/>
      <c r="B116" s="76"/>
      <c r="C116" s="76"/>
      <c r="D116" s="77"/>
      <c r="E116" s="76"/>
    </row>
    <row r="117" customFormat="false" ht="15" hidden="false" customHeight="false" outlineLevel="0" collapsed="false">
      <c r="A117" s="76"/>
      <c r="B117" s="76"/>
      <c r="C117" s="76"/>
      <c r="D117" s="77"/>
      <c r="E117" s="76"/>
    </row>
    <row r="118" customFormat="false" ht="15" hidden="false" customHeight="false" outlineLevel="0" collapsed="false">
      <c r="A118" s="76"/>
      <c r="B118" s="76"/>
      <c r="C118" s="76"/>
      <c r="D118" s="77"/>
      <c r="E118" s="76"/>
    </row>
    <row r="119" customFormat="false" ht="15" hidden="false" customHeight="false" outlineLevel="0" collapsed="false">
      <c r="A119" s="76"/>
      <c r="B119" s="76"/>
      <c r="C119" s="76"/>
      <c r="D119" s="77"/>
      <c r="E119" s="76"/>
    </row>
    <row r="120" customFormat="false" ht="15" hidden="false" customHeight="false" outlineLevel="0" collapsed="false">
      <c r="A120" s="76"/>
      <c r="B120" s="76"/>
      <c r="C120" s="76"/>
      <c r="D120" s="77"/>
      <c r="E120" s="76"/>
    </row>
    <row r="121" customFormat="false" ht="15" hidden="false" customHeight="false" outlineLevel="0" collapsed="false">
      <c r="A121" s="76"/>
      <c r="B121" s="76"/>
      <c r="C121" s="76"/>
      <c r="D121" s="77"/>
      <c r="E121" s="76"/>
    </row>
    <row r="122" customFormat="false" ht="15" hidden="false" customHeight="false" outlineLevel="0" collapsed="false">
      <c r="A122" s="76"/>
      <c r="B122" s="76"/>
      <c r="C122" s="76"/>
      <c r="D122" s="77"/>
      <c r="E122" s="76"/>
    </row>
    <row r="123" customFormat="false" ht="15" hidden="false" customHeight="false" outlineLevel="0" collapsed="false">
      <c r="A123" s="76"/>
      <c r="B123" s="76"/>
      <c r="C123" s="76"/>
      <c r="D123" s="77"/>
      <c r="E123" s="76"/>
    </row>
    <row r="124" customFormat="false" ht="15" hidden="false" customHeight="false" outlineLevel="0" collapsed="false">
      <c r="A124" s="76"/>
      <c r="B124" s="76"/>
      <c r="C124" s="76"/>
      <c r="D124" s="77"/>
      <c r="E124" s="76"/>
    </row>
    <row r="125" customFormat="false" ht="15" hidden="false" customHeight="false" outlineLevel="0" collapsed="false">
      <c r="A125" s="76"/>
      <c r="B125" s="76"/>
      <c r="C125" s="76"/>
      <c r="D125" s="77"/>
      <c r="E125" s="76"/>
    </row>
    <row r="126" customFormat="false" ht="15" hidden="false" customHeight="false" outlineLevel="0" collapsed="false">
      <c r="A126" s="76"/>
      <c r="B126" s="76"/>
      <c r="C126" s="76"/>
      <c r="D126" s="77"/>
      <c r="E126" s="76"/>
    </row>
    <row r="127" customFormat="false" ht="15" hidden="false" customHeight="false" outlineLevel="0" collapsed="false">
      <c r="A127" s="76"/>
      <c r="B127" s="76"/>
      <c r="C127" s="76"/>
      <c r="D127" s="77"/>
      <c r="E127" s="76"/>
    </row>
    <row r="128" customFormat="false" ht="15" hidden="false" customHeight="false" outlineLevel="0" collapsed="false">
      <c r="A128" s="76"/>
      <c r="B128" s="76"/>
      <c r="C128" s="76"/>
      <c r="D128" s="77"/>
      <c r="E128" s="76"/>
    </row>
    <row r="129" customFormat="false" ht="15" hidden="false" customHeight="false" outlineLevel="0" collapsed="false">
      <c r="A129" s="76"/>
      <c r="B129" s="76"/>
      <c r="C129" s="76"/>
      <c r="D129" s="77"/>
      <c r="E129" s="76"/>
    </row>
    <row r="130" customFormat="false" ht="15" hidden="false" customHeight="false" outlineLevel="0" collapsed="false">
      <c r="A130" s="76"/>
      <c r="B130" s="76"/>
      <c r="C130" s="76"/>
      <c r="D130" s="77"/>
      <c r="E130" s="76"/>
    </row>
    <row r="131" customFormat="false" ht="15" hidden="false" customHeight="false" outlineLevel="0" collapsed="false">
      <c r="A131" s="76"/>
      <c r="B131" s="76"/>
      <c r="C131" s="76"/>
      <c r="D131" s="77"/>
      <c r="E131" s="76"/>
    </row>
    <row r="132" customFormat="false" ht="15" hidden="false" customHeight="false" outlineLevel="0" collapsed="false">
      <c r="A132" s="76"/>
      <c r="B132" s="76"/>
      <c r="C132" s="76"/>
      <c r="D132" s="77"/>
      <c r="E132" s="76"/>
    </row>
    <row r="133" customFormat="false" ht="15" hidden="false" customHeight="false" outlineLevel="0" collapsed="false">
      <c r="A133" s="76"/>
      <c r="B133" s="76"/>
      <c r="C133" s="76"/>
      <c r="D133" s="77"/>
      <c r="E133" s="76"/>
    </row>
    <row r="134" customFormat="false" ht="15" hidden="false" customHeight="false" outlineLevel="0" collapsed="false">
      <c r="A134" s="76"/>
      <c r="B134" s="76"/>
      <c r="C134" s="76"/>
      <c r="D134" s="77"/>
      <c r="E134" s="76"/>
    </row>
    <row r="135" customFormat="false" ht="15" hidden="false" customHeight="false" outlineLevel="0" collapsed="false">
      <c r="A135" s="76"/>
      <c r="B135" s="76"/>
      <c r="C135" s="76"/>
      <c r="D135" s="77"/>
      <c r="E135" s="76"/>
    </row>
    <row r="136" customFormat="false" ht="15" hidden="false" customHeight="false" outlineLevel="0" collapsed="false">
      <c r="A136" s="76"/>
      <c r="B136" s="76"/>
      <c r="C136" s="76"/>
      <c r="D136" s="77"/>
      <c r="E136" s="76"/>
    </row>
    <row r="137" customFormat="false" ht="15" hidden="false" customHeight="false" outlineLevel="0" collapsed="false">
      <c r="A137" s="76"/>
      <c r="B137" s="76"/>
      <c r="C137" s="76"/>
      <c r="D137" s="77"/>
      <c r="E137" s="76"/>
    </row>
    <row r="138" customFormat="false" ht="15" hidden="false" customHeight="false" outlineLevel="0" collapsed="false">
      <c r="A138" s="76"/>
      <c r="B138" s="76"/>
      <c r="C138" s="76"/>
      <c r="D138" s="77"/>
      <c r="E138" s="76"/>
    </row>
    <row r="139" customFormat="false" ht="15" hidden="false" customHeight="false" outlineLevel="0" collapsed="false">
      <c r="A139" s="76"/>
      <c r="B139" s="76"/>
      <c r="C139" s="76"/>
      <c r="D139" s="77"/>
      <c r="E139" s="76"/>
    </row>
    <row r="140" customFormat="false" ht="15" hidden="false" customHeight="false" outlineLevel="0" collapsed="false">
      <c r="A140" s="76"/>
      <c r="B140" s="76"/>
      <c r="C140" s="76"/>
      <c r="D140" s="77"/>
      <c r="E140" s="76"/>
    </row>
    <row r="141" customFormat="false" ht="15" hidden="false" customHeight="false" outlineLevel="0" collapsed="false">
      <c r="A141" s="76"/>
      <c r="B141" s="76"/>
      <c r="C141" s="76"/>
      <c r="D141" s="77"/>
      <c r="E141" s="76"/>
    </row>
    <row r="142" customFormat="false" ht="15" hidden="false" customHeight="false" outlineLevel="0" collapsed="false">
      <c r="A142" s="76"/>
      <c r="B142" s="76"/>
      <c r="C142" s="76"/>
      <c r="D142" s="77"/>
      <c r="E142" s="76"/>
    </row>
    <row r="143" customFormat="false" ht="15" hidden="false" customHeight="false" outlineLevel="0" collapsed="false">
      <c r="A143" s="76"/>
      <c r="B143" s="76"/>
      <c r="C143" s="76"/>
      <c r="D143" s="77"/>
      <c r="E143" s="76"/>
    </row>
    <row r="144" customFormat="false" ht="15" hidden="false" customHeight="false" outlineLevel="0" collapsed="false">
      <c r="A144" s="76"/>
      <c r="B144" s="76"/>
      <c r="C144" s="76"/>
      <c r="D144" s="77"/>
      <c r="E144" s="76"/>
    </row>
    <row r="145" customFormat="false" ht="15" hidden="false" customHeight="false" outlineLevel="0" collapsed="false">
      <c r="A145" s="76"/>
      <c r="B145" s="76"/>
      <c r="C145" s="76"/>
      <c r="D145" s="77"/>
      <c r="E145" s="76"/>
    </row>
    <row r="146" customFormat="false" ht="15" hidden="false" customHeight="false" outlineLevel="0" collapsed="false">
      <c r="A146" s="76"/>
      <c r="B146" s="76"/>
      <c r="C146" s="76"/>
      <c r="D146" s="77"/>
      <c r="E146" s="76"/>
    </row>
    <row r="147" customFormat="false" ht="15" hidden="false" customHeight="false" outlineLevel="0" collapsed="false">
      <c r="A147" s="76"/>
      <c r="B147" s="76"/>
      <c r="C147" s="76"/>
      <c r="D147" s="77"/>
      <c r="E147" s="76"/>
    </row>
    <row r="148" customFormat="false" ht="15" hidden="false" customHeight="false" outlineLevel="0" collapsed="false">
      <c r="A148" s="76"/>
      <c r="B148" s="76"/>
      <c r="C148" s="76"/>
      <c r="D148" s="77"/>
      <c r="E148" s="76"/>
    </row>
    <row r="149" customFormat="false" ht="15" hidden="false" customHeight="false" outlineLevel="0" collapsed="false">
      <c r="A149" s="76"/>
      <c r="B149" s="76"/>
      <c r="C149" s="76"/>
      <c r="D149" s="77"/>
      <c r="E149" s="76"/>
    </row>
    <row r="150" customFormat="false" ht="15" hidden="false" customHeight="false" outlineLevel="0" collapsed="false">
      <c r="A150" s="76"/>
      <c r="B150" s="76"/>
      <c r="C150" s="76"/>
      <c r="D150" s="77"/>
      <c r="E150" s="76"/>
    </row>
    <row r="151" customFormat="false" ht="15" hidden="false" customHeight="false" outlineLevel="0" collapsed="false">
      <c r="A151" s="76"/>
      <c r="B151" s="76"/>
      <c r="C151" s="76"/>
      <c r="D151" s="77"/>
      <c r="E151" s="76"/>
    </row>
    <row r="152" customFormat="false" ht="15" hidden="false" customHeight="false" outlineLevel="0" collapsed="false">
      <c r="A152" s="76"/>
      <c r="B152" s="76"/>
      <c r="C152" s="76"/>
      <c r="D152" s="77"/>
      <c r="E152" s="76"/>
    </row>
    <row r="153" customFormat="false" ht="15" hidden="false" customHeight="false" outlineLevel="0" collapsed="false">
      <c r="A153" s="76"/>
      <c r="B153" s="76"/>
      <c r="C153" s="76"/>
      <c r="D153" s="77"/>
      <c r="E153" s="76"/>
    </row>
    <row r="154" customFormat="false" ht="15" hidden="false" customHeight="false" outlineLevel="0" collapsed="false">
      <c r="A154" s="76"/>
      <c r="B154" s="76"/>
      <c r="C154" s="76"/>
      <c r="D154" s="77"/>
      <c r="E154" s="76"/>
    </row>
    <row r="155" customFormat="false" ht="15" hidden="false" customHeight="false" outlineLevel="0" collapsed="false">
      <c r="A155" s="76"/>
      <c r="B155" s="76"/>
      <c r="C155" s="76"/>
      <c r="D155" s="77"/>
      <c r="E155" s="76"/>
    </row>
    <row r="156" customFormat="false" ht="15" hidden="false" customHeight="false" outlineLevel="0" collapsed="false">
      <c r="A156" s="76"/>
      <c r="B156" s="76"/>
      <c r="C156" s="76"/>
      <c r="D156" s="77"/>
      <c r="E156" s="76"/>
    </row>
    <row r="157" customFormat="false" ht="15" hidden="false" customHeight="false" outlineLevel="0" collapsed="false">
      <c r="A157" s="76"/>
      <c r="B157" s="76"/>
      <c r="C157" s="76"/>
      <c r="D157" s="77"/>
      <c r="E157" s="76"/>
    </row>
    <row r="158" customFormat="false" ht="15" hidden="false" customHeight="false" outlineLevel="0" collapsed="false">
      <c r="A158" s="76"/>
      <c r="B158" s="76"/>
      <c r="C158" s="76"/>
      <c r="D158" s="77"/>
      <c r="E158" s="76"/>
    </row>
    <row r="159" customFormat="false" ht="15" hidden="false" customHeight="false" outlineLevel="0" collapsed="false">
      <c r="A159" s="76"/>
      <c r="B159" s="76"/>
      <c r="C159" s="76"/>
      <c r="D159" s="77"/>
      <c r="E159" s="76"/>
    </row>
    <row r="160" customFormat="false" ht="15" hidden="false" customHeight="false" outlineLevel="0" collapsed="false">
      <c r="A160" s="76"/>
      <c r="B160" s="76"/>
      <c r="C160" s="76"/>
      <c r="D160" s="77"/>
      <c r="E160" s="76"/>
    </row>
    <row r="161" customFormat="false" ht="15" hidden="false" customHeight="false" outlineLevel="0" collapsed="false">
      <c r="A161" s="76"/>
      <c r="B161" s="76"/>
      <c r="C161" s="76"/>
      <c r="D161" s="77"/>
      <c r="E161" s="76"/>
    </row>
    <row r="162" customFormat="false" ht="15" hidden="false" customHeight="false" outlineLevel="0" collapsed="false">
      <c r="A162" s="76"/>
      <c r="B162" s="76"/>
      <c r="C162" s="76"/>
      <c r="D162" s="77"/>
      <c r="E162" s="76"/>
    </row>
    <row r="163" customFormat="false" ht="15" hidden="false" customHeight="false" outlineLevel="0" collapsed="false">
      <c r="A163" s="76"/>
      <c r="B163" s="76"/>
      <c r="C163" s="76"/>
      <c r="D163" s="77"/>
      <c r="E163" s="76"/>
    </row>
    <row r="164" customFormat="false" ht="15" hidden="false" customHeight="false" outlineLevel="0" collapsed="false">
      <c r="A164" s="76"/>
      <c r="B164" s="76"/>
      <c r="C164" s="76"/>
      <c r="D164" s="77"/>
      <c r="E164" s="76"/>
    </row>
    <row r="165" customFormat="false" ht="15" hidden="false" customHeight="false" outlineLevel="0" collapsed="false">
      <c r="A165" s="76"/>
      <c r="B165" s="76"/>
      <c r="C165" s="76"/>
      <c r="D165" s="77"/>
      <c r="E165" s="76"/>
    </row>
    <row r="166" customFormat="false" ht="15" hidden="false" customHeight="false" outlineLevel="0" collapsed="false">
      <c r="A166" s="76"/>
      <c r="B166" s="76"/>
      <c r="C166" s="76"/>
      <c r="D166" s="77"/>
      <c r="E166" s="76"/>
    </row>
    <row r="167" customFormat="false" ht="15" hidden="false" customHeight="false" outlineLevel="0" collapsed="false">
      <c r="A167" s="76"/>
      <c r="B167" s="76"/>
      <c r="C167" s="76"/>
      <c r="D167" s="77"/>
      <c r="E167" s="76"/>
    </row>
    <row r="168" customFormat="false" ht="15" hidden="false" customHeight="false" outlineLevel="0" collapsed="false">
      <c r="A168" s="76"/>
      <c r="B168" s="76"/>
      <c r="C168" s="76"/>
      <c r="D168" s="77"/>
      <c r="E168" s="76"/>
    </row>
    <row r="169" customFormat="false" ht="15" hidden="false" customHeight="false" outlineLevel="0" collapsed="false">
      <c r="A169" s="76"/>
      <c r="B169" s="76"/>
      <c r="C169" s="76"/>
      <c r="D169" s="77"/>
      <c r="E169" s="76"/>
    </row>
    <row r="170" customFormat="false" ht="15" hidden="false" customHeight="false" outlineLevel="0" collapsed="false">
      <c r="A170" s="76"/>
      <c r="B170" s="76"/>
      <c r="C170" s="76"/>
      <c r="D170" s="77"/>
      <c r="E170" s="76"/>
    </row>
    <row r="171" customFormat="false" ht="15" hidden="false" customHeight="false" outlineLevel="0" collapsed="false">
      <c r="A171" s="76"/>
      <c r="B171" s="76"/>
      <c r="C171" s="76"/>
      <c r="D171" s="77"/>
      <c r="E171" s="76"/>
    </row>
    <row r="172" customFormat="false" ht="15" hidden="false" customHeight="false" outlineLevel="0" collapsed="false">
      <c r="A172" s="76"/>
      <c r="B172" s="76"/>
      <c r="C172" s="76"/>
      <c r="D172" s="77"/>
      <c r="E172" s="76"/>
    </row>
    <row r="173" customFormat="false" ht="15" hidden="false" customHeight="false" outlineLevel="0" collapsed="false">
      <c r="A173" s="76"/>
      <c r="B173" s="76"/>
      <c r="C173" s="76"/>
      <c r="D173" s="77"/>
      <c r="E173" s="76"/>
    </row>
    <row r="174" customFormat="false" ht="15" hidden="false" customHeight="false" outlineLevel="0" collapsed="false">
      <c r="A174" s="76"/>
      <c r="B174" s="76"/>
      <c r="C174" s="76"/>
      <c r="D174" s="77"/>
      <c r="E174" s="76"/>
    </row>
    <row r="175" customFormat="false" ht="15" hidden="false" customHeight="false" outlineLevel="0" collapsed="false">
      <c r="A175" s="76"/>
      <c r="B175" s="76"/>
      <c r="C175" s="76"/>
      <c r="D175" s="77"/>
      <c r="E175" s="76"/>
    </row>
    <row r="176" customFormat="false" ht="15" hidden="false" customHeight="false" outlineLevel="0" collapsed="false">
      <c r="A176" s="76"/>
      <c r="B176" s="76"/>
      <c r="C176" s="76"/>
      <c r="D176" s="77"/>
      <c r="E176" s="76"/>
    </row>
    <row r="177" customFormat="false" ht="15" hidden="false" customHeight="false" outlineLevel="0" collapsed="false">
      <c r="A177" s="76"/>
      <c r="B177" s="76"/>
      <c r="C177" s="76"/>
      <c r="D177" s="77"/>
      <c r="E177" s="76"/>
    </row>
    <row r="178" customFormat="false" ht="15" hidden="false" customHeight="false" outlineLevel="0" collapsed="false">
      <c r="A178" s="76"/>
      <c r="B178" s="76"/>
      <c r="C178" s="76"/>
      <c r="D178" s="77"/>
      <c r="E178" s="76"/>
    </row>
    <row r="179" customFormat="false" ht="15" hidden="false" customHeight="false" outlineLevel="0" collapsed="false">
      <c r="A179" s="76"/>
      <c r="B179" s="76"/>
      <c r="C179" s="76"/>
      <c r="D179" s="77"/>
      <c r="E179" s="76"/>
    </row>
    <row r="180" customFormat="false" ht="15" hidden="false" customHeight="false" outlineLevel="0" collapsed="false">
      <c r="A180" s="76"/>
      <c r="B180" s="76"/>
      <c r="C180" s="76"/>
      <c r="D180" s="77"/>
      <c r="E180" s="76"/>
    </row>
    <row r="181" customFormat="false" ht="15" hidden="false" customHeight="false" outlineLevel="0" collapsed="false">
      <c r="A181" s="76"/>
      <c r="B181" s="76"/>
      <c r="C181" s="76"/>
      <c r="D181" s="77"/>
      <c r="E181" s="76"/>
    </row>
    <row r="182" customFormat="false" ht="15" hidden="false" customHeight="false" outlineLevel="0" collapsed="false">
      <c r="A182" s="76"/>
      <c r="B182" s="76"/>
      <c r="C182" s="76"/>
      <c r="D182" s="77"/>
      <c r="E182" s="76"/>
    </row>
    <row r="183" customFormat="false" ht="15" hidden="false" customHeight="false" outlineLevel="0" collapsed="false">
      <c r="A183" s="76"/>
      <c r="B183" s="76"/>
      <c r="C183" s="76"/>
      <c r="D183" s="77"/>
      <c r="E183" s="76"/>
    </row>
    <row r="184" customFormat="false" ht="15" hidden="false" customHeight="false" outlineLevel="0" collapsed="false">
      <c r="A184" s="76"/>
      <c r="B184" s="76"/>
      <c r="C184" s="76"/>
      <c r="D184" s="77"/>
      <c r="E184" s="76"/>
    </row>
    <row r="185" customFormat="false" ht="15" hidden="false" customHeight="false" outlineLevel="0" collapsed="false">
      <c r="A185" s="76"/>
      <c r="B185" s="76"/>
      <c r="C185" s="76"/>
      <c r="D185" s="77"/>
      <c r="E185" s="76"/>
    </row>
    <row r="186" customFormat="false" ht="15" hidden="false" customHeight="false" outlineLevel="0" collapsed="false">
      <c r="A186" s="76"/>
      <c r="B186" s="76"/>
      <c r="C186" s="76"/>
      <c r="D186" s="77"/>
      <c r="E186" s="76"/>
    </row>
    <row r="187" customFormat="false" ht="15" hidden="false" customHeight="false" outlineLevel="0" collapsed="false">
      <c r="A187" s="76"/>
      <c r="B187" s="76"/>
      <c r="C187" s="76"/>
      <c r="D187" s="77"/>
      <c r="E187" s="76"/>
    </row>
    <row r="188" customFormat="false" ht="15" hidden="false" customHeight="false" outlineLevel="0" collapsed="false">
      <c r="A188" s="76"/>
      <c r="B188" s="76"/>
      <c r="C188" s="76"/>
      <c r="D188" s="77"/>
      <c r="E188" s="76"/>
    </row>
    <row r="189" customFormat="false" ht="15" hidden="false" customHeight="false" outlineLevel="0" collapsed="false">
      <c r="A189" s="76"/>
      <c r="B189" s="76"/>
      <c r="C189" s="76"/>
      <c r="D189" s="77"/>
      <c r="E189" s="76"/>
    </row>
    <row r="190" customFormat="false" ht="15" hidden="false" customHeight="false" outlineLevel="0" collapsed="false">
      <c r="A190" s="76"/>
      <c r="B190" s="76"/>
      <c r="C190" s="76"/>
      <c r="D190" s="77"/>
      <c r="E190" s="76"/>
    </row>
    <row r="191" customFormat="false" ht="15" hidden="false" customHeight="false" outlineLevel="0" collapsed="false">
      <c r="A191" s="76"/>
      <c r="B191" s="76"/>
      <c r="C191" s="76"/>
      <c r="D191" s="77"/>
      <c r="E191" s="76"/>
    </row>
    <row r="192" customFormat="false" ht="15" hidden="false" customHeight="false" outlineLevel="0" collapsed="false">
      <c r="A192" s="76"/>
      <c r="B192" s="76"/>
      <c r="C192" s="76"/>
      <c r="D192" s="77"/>
      <c r="E192" s="76"/>
    </row>
    <row r="193" customFormat="false" ht="15" hidden="false" customHeight="false" outlineLevel="0" collapsed="false">
      <c r="A193" s="76"/>
      <c r="B193" s="76"/>
      <c r="C193" s="76"/>
      <c r="D193" s="77"/>
      <c r="E193" s="76"/>
    </row>
    <row r="194" customFormat="false" ht="15" hidden="false" customHeight="false" outlineLevel="0" collapsed="false">
      <c r="A194" s="76"/>
      <c r="B194" s="76"/>
      <c r="C194" s="76"/>
      <c r="D194" s="77"/>
      <c r="E194" s="76"/>
    </row>
    <row r="195" customFormat="false" ht="15" hidden="false" customHeight="false" outlineLevel="0" collapsed="false">
      <c r="A195" s="76"/>
      <c r="B195" s="76"/>
      <c r="C195" s="76"/>
      <c r="D195" s="77"/>
      <c r="E195" s="76"/>
    </row>
    <row r="196" customFormat="false" ht="15" hidden="false" customHeight="false" outlineLevel="0" collapsed="false">
      <c r="A196" s="76"/>
      <c r="B196" s="76"/>
      <c r="C196" s="76"/>
      <c r="D196" s="77"/>
      <c r="E196" s="76"/>
    </row>
    <row r="197" customFormat="false" ht="15" hidden="false" customHeight="false" outlineLevel="0" collapsed="false">
      <c r="A197" s="76"/>
      <c r="B197" s="76"/>
      <c r="C197" s="76"/>
      <c r="D197" s="77"/>
      <c r="E197" s="76"/>
    </row>
    <row r="198" customFormat="false" ht="15" hidden="false" customHeight="false" outlineLevel="0" collapsed="false">
      <c r="A198" s="76"/>
      <c r="B198" s="76"/>
      <c r="C198" s="76"/>
      <c r="D198" s="77"/>
      <c r="E198" s="76"/>
    </row>
    <row r="199" customFormat="false" ht="15" hidden="false" customHeight="false" outlineLevel="0" collapsed="false">
      <c r="A199" s="76"/>
      <c r="B199" s="76"/>
      <c r="C199" s="76"/>
      <c r="D199" s="77"/>
      <c r="E199" s="76"/>
    </row>
    <row r="200" customFormat="false" ht="15" hidden="false" customHeight="false" outlineLevel="0" collapsed="false">
      <c r="A200" s="76"/>
      <c r="B200" s="76"/>
      <c r="C200" s="76"/>
      <c r="D200" s="77"/>
      <c r="E200" s="76"/>
    </row>
    <row r="201" customFormat="false" ht="15" hidden="false" customHeight="false" outlineLevel="0" collapsed="false">
      <c r="A201" s="76"/>
      <c r="B201" s="76"/>
      <c r="C201" s="76"/>
      <c r="D201" s="77"/>
      <c r="E201" s="76"/>
    </row>
    <row r="202" customFormat="false" ht="15" hidden="false" customHeight="false" outlineLevel="0" collapsed="false">
      <c r="A202" s="76"/>
      <c r="B202" s="76"/>
      <c r="C202" s="76"/>
      <c r="D202" s="77"/>
      <c r="E202" s="76"/>
    </row>
    <row r="203" customFormat="false" ht="15" hidden="false" customHeight="false" outlineLevel="0" collapsed="false">
      <c r="A203" s="76"/>
      <c r="B203" s="76"/>
      <c r="C203" s="76"/>
      <c r="D203" s="77"/>
      <c r="E203" s="76"/>
    </row>
    <row r="204" customFormat="false" ht="15" hidden="false" customHeight="false" outlineLevel="0" collapsed="false">
      <c r="A204" s="76"/>
      <c r="B204" s="76"/>
      <c r="C204" s="76"/>
      <c r="D204" s="77"/>
      <c r="E204" s="76"/>
    </row>
    <row r="205" customFormat="false" ht="15" hidden="false" customHeight="false" outlineLevel="0" collapsed="false">
      <c r="A205" s="76"/>
      <c r="B205" s="76"/>
      <c r="C205" s="76"/>
      <c r="D205" s="77"/>
      <c r="E205" s="76"/>
    </row>
    <row r="206" customFormat="false" ht="15" hidden="false" customHeight="false" outlineLevel="0" collapsed="false">
      <c r="A206" s="76"/>
      <c r="B206" s="76"/>
      <c r="C206" s="76"/>
      <c r="D206" s="77"/>
      <c r="E206" s="76"/>
    </row>
    <row r="207" customFormat="false" ht="15" hidden="false" customHeight="false" outlineLevel="0" collapsed="false">
      <c r="A207" s="76"/>
      <c r="B207" s="76"/>
      <c r="C207" s="76"/>
      <c r="D207" s="77"/>
      <c r="E207" s="76"/>
    </row>
    <row r="208" customFormat="false" ht="15" hidden="false" customHeight="false" outlineLevel="0" collapsed="false">
      <c r="A208" s="76"/>
      <c r="B208" s="76"/>
      <c r="C208" s="76"/>
      <c r="D208" s="77"/>
      <c r="E208" s="76"/>
    </row>
    <row r="209" customFormat="false" ht="15" hidden="false" customHeight="false" outlineLevel="0" collapsed="false">
      <c r="A209" s="76"/>
      <c r="B209" s="76"/>
      <c r="C209" s="76"/>
      <c r="D209" s="77"/>
      <c r="E209" s="76"/>
    </row>
    <row r="210" customFormat="false" ht="15" hidden="false" customHeight="false" outlineLevel="0" collapsed="false">
      <c r="A210" s="76"/>
      <c r="B210" s="76"/>
      <c r="C210" s="76"/>
      <c r="D210" s="77"/>
      <c r="E210" s="76"/>
    </row>
    <row r="211" customFormat="false" ht="15" hidden="false" customHeight="false" outlineLevel="0" collapsed="false">
      <c r="A211" s="76"/>
      <c r="B211" s="76"/>
      <c r="C211" s="76"/>
      <c r="D211" s="77"/>
      <c r="E211" s="76"/>
    </row>
    <row r="212" customFormat="false" ht="15" hidden="false" customHeight="false" outlineLevel="0" collapsed="false">
      <c r="A212" s="76"/>
      <c r="B212" s="76"/>
      <c r="C212" s="76"/>
      <c r="D212" s="77"/>
      <c r="E212" s="76"/>
    </row>
    <row r="213" customFormat="false" ht="15" hidden="false" customHeight="false" outlineLevel="0" collapsed="false">
      <c r="A213" s="76"/>
      <c r="B213" s="76"/>
      <c r="C213" s="76"/>
      <c r="D213" s="77"/>
      <c r="E213" s="76"/>
    </row>
    <row r="214" customFormat="false" ht="15" hidden="false" customHeight="false" outlineLevel="0" collapsed="false">
      <c r="A214" s="76"/>
      <c r="B214" s="76"/>
      <c r="C214" s="76"/>
      <c r="D214" s="77"/>
      <c r="E214" s="76"/>
    </row>
    <row r="215" customFormat="false" ht="15" hidden="false" customHeight="false" outlineLevel="0" collapsed="false">
      <c r="A215" s="76"/>
      <c r="B215" s="76"/>
      <c r="C215" s="76"/>
      <c r="D215" s="77"/>
      <c r="E215" s="76"/>
    </row>
    <row r="216" customFormat="false" ht="15" hidden="false" customHeight="false" outlineLevel="0" collapsed="false">
      <c r="A216" s="76"/>
      <c r="B216" s="76"/>
      <c r="C216" s="76"/>
      <c r="D216" s="77"/>
      <c r="E216" s="76"/>
    </row>
    <row r="217" customFormat="false" ht="15" hidden="false" customHeight="false" outlineLevel="0" collapsed="false">
      <c r="A217" s="76"/>
      <c r="B217" s="76"/>
      <c r="C217" s="76"/>
      <c r="D217" s="77"/>
      <c r="E217" s="76"/>
    </row>
    <row r="218" customFormat="false" ht="15" hidden="false" customHeight="false" outlineLevel="0" collapsed="false">
      <c r="A218" s="76"/>
      <c r="B218" s="76"/>
      <c r="C218" s="76"/>
      <c r="D218" s="77"/>
      <c r="E218" s="76"/>
    </row>
    <row r="219" customFormat="false" ht="15" hidden="false" customHeight="false" outlineLevel="0" collapsed="false">
      <c r="A219" s="76"/>
      <c r="B219" s="76"/>
      <c r="C219" s="76"/>
      <c r="D219" s="77"/>
      <c r="E219" s="76"/>
    </row>
    <row r="220" customFormat="false" ht="15" hidden="false" customHeight="false" outlineLevel="0" collapsed="false">
      <c r="A220" s="76"/>
      <c r="B220" s="76"/>
      <c r="C220" s="76"/>
      <c r="D220" s="77"/>
      <c r="E220" s="76"/>
    </row>
    <row r="221" customFormat="false" ht="15" hidden="false" customHeight="false" outlineLevel="0" collapsed="false">
      <c r="A221" s="76"/>
      <c r="B221" s="76"/>
      <c r="C221" s="76"/>
      <c r="D221" s="77"/>
      <c r="E221" s="76"/>
    </row>
    <row r="222" customFormat="false" ht="15" hidden="false" customHeight="false" outlineLevel="0" collapsed="false">
      <c r="A222" s="76"/>
      <c r="B222" s="76"/>
      <c r="C222" s="76"/>
      <c r="D222" s="77"/>
      <c r="E222" s="76"/>
    </row>
    <row r="223" customFormat="false" ht="15" hidden="false" customHeight="false" outlineLevel="0" collapsed="false">
      <c r="A223" s="76"/>
      <c r="B223" s="76"/>
      <c r="C223" s="76"/>
      <c r="D223" s="77"/>
      <c r="E223" s="76"/>
    </row>
    <row r="224" customFormat="false" ht="15" hidden="false" customHeight="false" outlineLevel="0" collapsed="false">
      <c r="A224" s="76"/>
      <c r="B224" s="76"/>
      <c r="C224" s="76"/>
      <c r="D224" s="77"/>
      <c r="E224" s="76"/>
    </row>
    <row r="225" customFormat="false" ht="15" hidden="false" customHeight="false" outlineLevel="0" collapsed="false">
      <c r="A225" s="76"/>
      <c r="B225" s="76"/>
      <c r="C225" s="76"/>
      <c r="D225" s="77"/>
      <c r="E225" s="76"/>
    </row>
    <row r="226" customFormat="false" ht="15" hidden="false" customHeight="false" outlineLevel="0" collapsed="false">
      <c r="A226" s="76"/>
      <c r="B226" s="76"/>
      <c r="C226" s="76"/>
      <c r="D226" s="77"/>
      <c r="E226" s="76"/>
    </row>
    <row r="227" customFormat="false" ht="15" hidden="false" customHeight="false" outlineLevel="0" collapsed="false">
      <c r="A227" s="76"/>
      <c r="B227" s="76"/>
      <c r="C227" s="76"/>
      <c r="D227" s="77"/>
      <c r="E227" s="76"/>
    </row>
    <row r="228" customFormat="false" ht="15" hidden="false" customHeight="false" outlineLevel="0" collapsed="false">
      <c r="A228" s="76"/>
      <c r="B228" s="76"/>
      <c r="C228" s="76"/>
      <c r="D228" s="77"/>
      <c r="E228" s="76"/>
    </row>
    <row r="229" customFormat="false" ht="15" hidden="false" customHeight="false" outlineLevel="0" collapsed="false">
      <c r="A229" s="76"/>
      <c r="B229" s="76"/>
      <c r="C229" s="76"/>
      <c r="D229" s="77"/>
      <c r="E229" s="76"/>
    </row>
    <row r="230" customFormat="false" ht="15" hidden="false" customHeight="false" outlineLevel="0" collapsed="false">
      <c r="A230" s="76"/>
      <c r="B230" s="76"/>
      <c r="C230" s="76"/>
      <c r="D230" s="77"/>
      <c r="E230" s="76"/>
    </row>
    <row r="231" customFormat="false" ht="15" hidden="false" customHeight="false" outlineLevel="0" collapsed="false">
      <c r="A231" s="76"/>
      <c r="B231" s="76"/>
      <c r="C231" s="76"/>
      <c r="D231" s="77"/>
      <c r="E231" s="76"/>
    </row>
    <row r="232" customFormat="false" ht="15" hidden="false" customHeight="false" outlineLevel="0" collapsed="false">
      <c r="A232" s="76"/>
      <c r="B232" s="76"/>
      <c r="C232" s="76"/>
      <c r="D232" s="77"/>
      <c r="E232" s="76"/>
    </row>
    <row r="233" customFormat="false" ht="15" hidden="false" customHeight="false" outlineLevel="0" collapsed="false">
      <c r="A233" s="76"/>
      <c r="B233" s="76"/>
      <c r="C233" s="76"/>
      <c r="D233" s="77"/>
      <c r="E233" s="76"/>
    </row>
    <row r="234" customFormat="false" ht="15" hidden="false" customHeight="false" outlineLevel="0" collapsed="false">
      <c r="A234" s="76"/>
      <c r="B234" s="76"/>
      <c r="C234" s="76"/>
      <c r="D234" s="77"/>
      <c r="E234" s="76"/>
    </row>
    <row r="235" customFormat="false" ht="15" hidden="false" customHeight="false" outlineLevel="0" collapsed="false">
      <c r="A235" s="76"/>
      <c r="B235" s="76"/>
      <c r="C235" s="76"/>
      <c r="D235" s="77"/>
      <c r="E235" s="76"/>
    </row>
    <row r="236" customFormat="false" ht="15" hidden="false" customHeight="false" outlineLevel="0" collapsed="false">
      <c r="A236" s="76"/>
      <c r="B236" s="76"/>
      <c r="C236" s="76"/>
      <c r="D236" s="77"/>
      <c r="E236" s="76"/>
    </row>
    <row r="237" customFormat="false" ht="15" hidden="false" customHeight="false" outlineLevel="0" collapsed="false">
      <c r="A237" s="76"/>
      <c r="B237" s="76"/>
      <c r="C237" s="76"/>
      <c r="D237" s="77"/>
      <c r="E237" s="76"/>
    </row>
    <row r="238" customFormat="false" ht="15" hidden="false" customHeight="false" outlineLevel="0" collapsed="false">
      <c r="A238" s="76"/>
      <c r="B238" s="76"/>
      <c r="C238" s="76"/>
      <c r="D238" s="77"/>
      <c r="E238" s="76"/>
    </row>
    <row r="239" customFormat="false" ht="15" hidden="false" customHeight="false" outlineLevel="0" collapsed="false">
      <c r="A239" s="76"/>
      <c r="B239" s="76"/>
      <c r="C239" s="76"/>
      <c r="D239" s="77"/>
      <c r="E239" s="76"/>
    </row>
    <row r="240" customFormat="false" ht="15" hidden="false" customHeight="false" outlineLevel="0" collapsed="false">
      <c r="A240" s="76"/>
      <c r="B240" s="76"/>
      <c r="C240" s="76"/>
      <c r="D240" s="77"/>
      <c r="E240" s="76"/>
    </row>
    <row r="241" customFormat="false" ht="15" hidden="false" customHeight="false" outlineLevel="0" collapsed="false">
      <c r="A241" s="76"/>
      <c r="B241" s="76"/>
      <c r="C241" s="76"/>
      <c r="D241" s="77"/>
      <c r="E241" s="76"/>
    </row>
    <row r="242" customFormat="false" ht="15" hidden="false" customHeight="false" outlineLevel="0" collapsed="false">
      <c r="A242" s="76"/>
      <c r="B242" s="76"/>
      <c r="C242" s="76"/>
      <c r="D242" s="77"/>
      <c r="E242" s="76"/>
    </row>
    <row r="243" customFormat="false" ht="15" hidden="false" customHeight="false" outlineLevel="0" collapsed="false">
      <c r="A243" s="76"/>
      <c r="B243" s="76"/>
      <c r="C243" s="76"/>
      <c r="D243" s="77"/>
      <c r="E243" s="76"/>
    </row>
    <row r="244" customFormat="false" ht="15" hidden="false" customHeight="false" outlineLevel="0" collapsed="false">
      <c r="A244" s="76"/>
      <c r="B244" s="76"/>
      <c r="C244" s="76"/>
      <c r="D244" s="77"/>
      <c r="E244" s="76"/>
    </row>
    <row r="245" customFormat="false" ht="15" hidden="false" customHeight="false" outlineLevel="0" collapsed="false">
      <c r="A245" s="76"/>
      <c r="B245" s="76"/>
      <c r="C245" s="76"/>
      <c r="D245" s="77"/>
      <c r="E245" s="76"/>
    </row>
    <row r="246" customFormat="false" ht="15" hidden="false" customHeight="false" outlineLevel="0" collapsed="false">
      <c r="A246" s="76"/>
      <c r="B246" s="76"/>
      <c r="C246" s="76"/>
      <c r="D246" s="77"/>
      <c r="E246" s="76"/>
    </row>
    <row r="247" customFormat="false" ht="15" hidden="false" customHeight="false" outlineLevel="0" collapsed="false">
      <c r="A247" s="76"/>
      <c r="B247" s="76"/>
      <c r="C247" s="76"/>
      <c r="D247" s="77"/>
      <c r="E247" s="76"/>
    </row>
    <row r="248" customFormat="false" ht="15" hidden="false" customHeight="false" outlineLevel="0" collapsed="false">
      <c r="A248" s="76"/>
      <c r="B248" s="76"/>
      <c r="C248" s="76"/>
      <c r="D248" s="77"/>
      <c r="E248" s="76"/>
    </row>
    <row r="249" customFormat="false" ht="15" hidden="false" customHeight="false" outlineLevel="0" collapsed="false">
      <c r="A249" s="76"/>
      <c r="B249" s="76"/>
      <c r="C249" s="76"/>
      <c r="D249" s="77"/>
      <c r="E249" s="76"/>
    </row>
    <row r="250" customFormat="false" ht="15" hidden="false" customHeight="false" outlineLevel="0" collapsed="false">
      <c r="A250" s="76"/>
      <c r="B250" s="76"/>
      <c r="C250" s="76"/>
      <c r="D250" s="77"/>
      <c r="E250" s="76"/>
    </row>
    <row r="251" customFormat="false" ht="15" hidden="false" customHeight="false" outlineLevel="0" collapsed="false">
      <c r="A251" s="76"/>
      <c r="B251" s="76"/>
      <c r="C251" s="76"/>
      <c r="D251" s="77"/>
      <c r="E251" s="76"/>
    </row>
    <row r="252" customFormat="false" ht="15" hidden="false" customHeight="false" outlineLevel="0" collapsed="false">
      <c r="A252" s="76"/>
      <c r="B252" s="76"/>
      <c r="C252" s="76"/>
      <c r="D252" s="77"/>
      <c r="E252" s="76"/>
    </row>
    <row r="253" customFormat="false" ht="15" hidden="false" customHeight="false" outlineLevel="0" collapsed="false">
      <c r="A253" s="76"/>
      <c r="B253" s="76"/>
      <c r="C253" s="76"/>
      <c r="D253" s="77"/>
      <c r="E253" s="76"/>
    </row>
    <row r="254" customFormat="false" ht="15" hidden="false" customHeight="false" outlineLevel="0" collapsed="false">
      <c r="A254" s="76"/>
      <c r="B254" s="76"/>
      <c r="C254" s="76"/>
      <c r="D254" s="77"/>
      <c r="E254" s="76"/>
    </row>
    <row r="255" customFormat="false" ht="15" hidden="false" customHeight="false" outlineLevel="0" collapsed="false">
      <c r="A255" s="76"/>
      <c r="B255" s="76"/>
      <c r="C255" s="76"/>
      <c r="D255" s="77"/>
      <c r="E255" s="76"/>
    </row>
    <row r="256" customFormat="false" ht="15" hidden="false" customHeight="false" outlineLevel="0" collapsed="false">
      <c r="A256" s="76"/>
      <c r="B256" s="76"/>
      <c r="C256" s="76"/>
      <c r="D256" s="77"/>
      <c r="E256" s="76"/>
    </row>
    <row r="257" customFormat="false" ht="15" hidden="false" customHeight="false" outlineLevel="0" collapsed="false">
      <c r="A257" s="76"/>
      <c r="B257" s="76"/>
      <c r="C257" s="76"/>
      <c r="D257" s="77"/>
      <c r="E257" s="76"/>
    </row>
    <row r="258" customFormat="false" ht="15" hidden="false" customHeight="false" outlineLevel="0" collapsed="false">
      <c r="A258" s="76"/>
      <c r="B258" s="76"/>
      <c r="C258" s="76"/>
      <c r="D258" s="77"/>
      <c r="E258" s="76"/>
    </row>
    <row r="259" customFormat="false" ht="15" hidden="false" customHeight="false" outlineLevel="0" collapsed="false">
      <c r="A259" s="76"/>
      <c r="B259" s="76"/>
      <c r="C259" s="76"/>
      <c r="D259" s="77"/>
      <c r="E259" s="76"/>
    </row>
    <row r="260" customFormat="false" ht="15" hidden="false" customHeight="false" outlineLevel="0" collapsed="false">
      <c r="A260" s="76"/>
      <c r="B260" s="76"/>
      <c r="C260" s="76"/>
      <c r="D260" s="77"/>
      <c r="E260" s="76"/>
    </row>
    <row r="261" customFormat="false" ht="15" hidden="false" customHeight="false" outlineLevel="0" collapsed="false">
      <c r="A261" s="76"/>
      <c r="B261" s="76"/>
      <c r="C261" s="76"/>
      <c r="D261" s="77"/>
      <c r="E261" s="76"/>
    </row>
    <row r="262" customFormat="false" ht="15" hidden="false" customHeight="false" outlineLevel="0" collapsed="false">
      <c r="A262" s="76"/>
      <c r="B262" s="76"/>
      <c r="C262" s="76"/>
      <c r="D262" s="77"/>
      <c r="E262" s="76"/>
    </row>
    <row r="263" customFormat="false" ht="15" hidden="false" customHeight="false" outlineLevel="0" collapsed="false">
      <c r="A263" s="76"/>
      <c r="B263" s="76"/>
      <c r="C263" s="76"/>
      <c r="D263" s="77"/>
      <c r="E263" s="76"/>
    </row>
    <row r="264" customFormat="false" ht="15" hidden="false" customHeight="false" outlineLevel="0" collapsed="false">
      <c r="A264" s="76"/>
      <c r="B264" s="76"/>
      <c r="C264" s="76"/>
      <c r="D264" s="77"/>
      <c r="E264" s="76"/>
    </row>
    <row r="265" customFormat="false" ht="15" hidden="false" customHeight="false" outlineLevel="0" collapsed="false">
      <c r="A265" s="76"/>
      <c r="B265" s="76"/>
      <c r="C265" s="76"/>
      <c r="D265" s="77"/>
      <c r="E265" s="76"/>
    </row>
    <row r="266" customFormat="false" ht="15" hidden="false" customHeight="false" outlineLevel="0" collapsed="false">
      <c r="A266" s="76"/>
      <c r="B266" s="76"/>
      <c r="C266" s="76"/>
      <c r="D266" s="77"/>
      <c r="E266" s="76"/>
    </row>
    <row r="267" customFormat="false" ht="15" hidden="false" customHeight="false" outlineLevel="0" collapsed="false">
      <c r="A267" s="76"/>
      <c r="B267" s="76"/>
      <c r="C267" s="76"/>
      <c r="D267" s="77"/>
      <c r="E267" s="76"/>
    </row>
    <row r="268" customFormat="false" ht="15" hidden="false" customHeight="false" outlineLevel="0" collapsed="false">
      <c r="A268" s="76"/>
      <c r="B268" s="76"/>
      <c r="C268" s="76"/>
      <c r="D268" s="77"/>
      <c r="E268" s="76"/>
    </row>
    <row r="269" customFormat="false" ht="15" hidden="false" customHeight="false" outlineLevel="0" collapsed="false">
      <c r="A269" s="76"/>
      <c r="B269" s="76"/>
      <c r="C269" s="76"/>
      <c r="D269" s="77"/>
      <c r="E269" s="76"/>
    </row>
    <row r="270" customFormat="false" ht="15" hidden="false" customHeight="false" outlineLevel="0" collapsed="false">
      <c r="A270" s="76"/>
      <c r="B270" s="76"/>
      <c r="C270" s="76"/>
      <c r="D270" s="77"/>
      <c r="E270" s="76"/>
    </row>
    <row r="271" customFormat="false" ht="15" hidden="false" customHeight="false" outlineLevel="0" collapsed="false">
      <c r="A271" s="76"/>
      <c r="B271" s="76"/>
      <c r="C271" s="76"/>
      <c r="D271" s="77"/>
      <c r="E271" s="76"/>
    </row>
    <row r="272" customFormat="false" ht="15" hidden="false" customHeight="false" outlineLevel="0" collapsed="false">
      <c r="A272" s="76"/>
      <c r="B272" s="76"/>
      <c r="C272" s="76"/>
      <c r="D272" s="77"/>
      <c r="E272" s="76"/>
    </row>
    <row r="273" customFormat="false" ht="15" hidden="false" customHeight="false" outlineLevel="0" collapsed="false">
      <c r="A273" s="76"/>
      <c r="B273" s="76"/>
      <c r="C273" s="76"/>
      <c r="D273" s="77"/>
      <c r="E273" s="76"/>
    </row>
    <row r="274" customFormat="false" ht="15" hidden="false" customHeight="false" outlineLevel="0" collapsed="false">
      <c r="A274" s="76"/>
      <c r="B274" s="76"/>
      <c r="C274" s="76"/>
      <c r="D274" s="77"/>
      <c r="E274" s="76"/>
    </row>
    <row r="275" customFormat="false" ht="15" hidden="false" customHeight="false" outlineLevel="0" collapsed="false">
      <c r="A275" s="76"/>
      <c r="B275" s="76"/>
      <c r="C275" s="76"/>
      <c r="D275" s="77"/>
      <c r="E275" s="76"/>
    </row>
    <row r="276" customFormat="false" ht="15" hidden="false" customHeight="false" outlineLevel="0" collapsed="false">
      <c r="A276" s="76"/>
      <c r="B276" s="76"/>
      <c r="C276" s="76"/>
      <c r="D276" s="77"/>
      <c r="E276" s="76"/>
    </row>
    <row r="277" customFormat="false" ht="15" hidden="false" customHeight="false" outlineLevel="0" collapsed="false">
      <c r="A277" s="76"/>
      <c r="B277" s="76"/>
      <c r="C277" s="76"/>
      <c r="D277" s="77"/>
      <c r="E277" s="76"/>
    </row>
    <row r="278" customFormat="false" ht="15" hidden="false" customHeight="false" outlineLevel="0" collapsed="false">
      <c r="A278" s="76"/>
      <c r="B278" s="76"/>
      <c r="C278" s="76"/>
      <c r="D278" s="77"/>
      <c r="E278" s="76"/>
    </row>
    <row r="279" customFormat="false" ht="15" hidden="false" customHeight="false" outlineLevel="0" collapsed="false">
      <c r="A279" s="76"/>
      <c r="B279" s="76"/>
      <c r="C279" s="76"/>
      <c r="D279" s="77"/>
      <c r="E279" s="76"/>
    </row>
    <row r="280" customFormat="false" ht="15" hidden="false" customHeight="false" outlineLevel="0" collapsed="false">
      <c r="A280" s="76"/>
      <c r="B280" s="76"/>
      <c r="C280" s="76"/>
      <c r="D280" s="77"/>
      <c r="E280" s="76"/>
    </row>
    <row r="281" customFormat="false" ht="15" hidden="false" customHeight="false" outlineLevel="0" collapsed="false">
      <c r="A281" s="76"/>
      <c r="B281" s="76"/>
      <c r="C281" s="76"/>
      <c r="D281" s="77"/>
      <c r="E281" s="76"/>
    </row>
    <row r="282" customFormat="false" ht="15" hidden="false" customHeight="false" outlineLevel="0" collapsed="false">
      <c r="A282" s="76"/>
      <c r="B282" s="76"/>
      <c r="C282" s="76"/>
      <c r="D282" s="77"/>
      <c r="E282" s="76"/>
    </row>
    <row r="283" customFormat="false" ht="15" hidden="false" customHeight="false" outlineLevel="0" collapsed="false">
      <c r="A283" s="76"/>
      <c r="B283" s="76"/>
      <c r="C283" s="76"/>
      <c r="D283" s="77"/>
      <c r="E283" s="76"/>
    </row>
    <row r="284" customFormat="false" ht="15" hidden="false" customHeight="false" outlineLevel="0" collapsed="false">
      <c r="A284" s="76"/>
      <c r="B284" s="76"/>
      <c r="C284" s="76"/>
      <c r="D284" s="77"/>
      <c r="E284" s="76"/>
    </row>
    <row r="285" customFormat="false" ht="15" hidden="false" customHeight="false" outlineLevel="0" collapsed="false">
      <c r="A285" s="76"/>
      <c r="B285" s="76"/>
      <c r="C285" s="76"/>
      <c r="D285" s="77"/>
      <c r="E285" s="76"/>
    </row>
    <row r="286" customFormat="false" ht="15" hidden="false" customHeight="false" outlineLevel="0" collapsed="false">
      <c r="A286" s="76"/>
      <c r="B286" s="76"/>
      <c r="C286" s="76"/>
      <c r="D286" s="77"/>
      <c r="E286" s="76"/>
    </row>
    <row r="287" customFormat="false" ht="15" hidden="false" customHeight="false" outlineLevel="0" collapsed="false">
      <c r="A287" s="76"/>
      <c r="B287" s="76"/>
      <c r="C287" s="76"/>
      <c r="D287" s="77"/>
      <c r="E287" s="76"/>
    </row>
    <row r="288" customFormat="false" ht="15" hidden="false" customHeight="false" outlineLevel="0" collapsed="false">
      <c r="A288" s="76"/>
      <c r="B288" s="76"/>
      <c r="C288" s="76"/>
      <c r="D288" s="77"/>
      <c r="E288" s="76"/>
    </row>
    <row r="289" customFormat="false" ht="15" hidden="false" customHeight="false" outlineLevel="0" collapsed="false">
      <c r="A289" s="76"/>
      <c r="B289" s="76"/>
      <c r="C289" s="76"/>
      <c r="D289" s="77"/>
      <c r="E289" s="76"/>
    </row>
    <row r="290" customFormat="false" ht="15" hidden="false" customHeight="false" outlineLevel="0" collapsed="false">
      <c r="A290" s="76"/>
      <c r="B290" s="76"/>
      <c r="C290" s="76"/>
      <c r="D290" s="77"/>
      <c r="E290" s="76"/>
    </row>
    <row r="291" customFormat="false" ht="15" hidden="false" customHeight="false" outlineLevel="0" collapsed="false">
      <c r="A291" s="76"/>
      <c r="B291" s="76"/>
      <c r="C291" s="76"/>
      <c r="D291" s="77"/>
      <c r="E291" s="76"/>
    </row>
    <row r="292" customFormat="false" ht="15" hidden="false" customHeight="false" outlineLevel="0" collapsed="false">
      <c r="A292" s="76"/>
      <c r="B292" s="76"/>
      <c r="C292" s="76"/>
      <c r="D292" s="77"/>
      <c r="E292" s="76"/>
    </row>
    <row r="293" customFormat="false" ht="15" hidden="false" customHeight="false" outlineLevel="0" collapsed="false">
      <c r="A293" s="76"/>
      <c r="B293" s="76"/>
      <c r="C293" s="76"/>
      <c r="D293" s="77"/>
      <c r="E293" s="76"/>
    </row>
    <row r="294" customFormat="false" ht="15" hidden="false" customHeight="false" outlineLevel="0" collapsed="false">
      <c r="A294" s="76"/>
      <c r="B294" s="76"/>
      <c r="C294" s="76"/>
      <c r="D294" s="77"/>
      <c r="E294" s="76"/>
    </row>
    <row r="295" customFormat="false" ht="15" hidden="false" customHeight="false" outlineLevel="0" collapsed="false">
      <c r="A295" s="76"/>
      <c r="B295" s="76"/>
      <c r="C295" s="76"/>
      <c r="D295" s="77"/>
      <c r="E295" s="76"/>
    </row>
    <row r="296" customFormat="false" ht="15" hidden="false" customHeight="false" outlineLevel="0" collapsed="false">
      <c r="A296" s="76"/>
      <c r="B296" s="76"/>
      <c r="C296" s="76"/>
      <c r="D296" s="77"/>
      <c r="E296" s="76"/>
    </row>
    <row r="297" customFormat="false" ht="15" hidden="false" customHeight="false" outlineLevel="0" collapsed="false">
      <c r="A297" s="76"/>
      <c r="B297" s="76"/>
      <c r="C297" s="76"/>
      <c r="D297" s="77"/>
      <c r="E297" s="76"/>
    </row>
    <row r="298" customFormat="false" ht="15" hidden="false" customHeight="false" outlineLevel="0" collapsed="false">
      <c r="A298" s="76"/>
      <c r="B298" s="76"/>
      <c r="C298" s="76"/>
      <c r="D298" s="77"/>
      <c r="E298" s="76"/>
    </row>
    <row r="299" customFormat="false" ht="15" hidden="false" customHeight="false" outlineLevel="0" collapsed="false">
      <c r="A299" s="76"/>
      <c r="B299" s="76"/>
      <c r="C299" s="76"/>
      <c r="D299" s="77"/>
      <c r="E299" s="76"/>
    </row>
    <row r="300" customFormat="false" ht="15" hidden="false" customHeight="false" outlineLevel="0" collapsed="false">
      <c r="A300" s="76"/>
      <c r="B300" s="76"/>
      <c r="C300" s="76"/>
      <c r="D300" s="77"/>
      <c r="E300" s="76"/>
    </row>
    <row r="301" customFormat="false" ht="15" hidden="false" customHeight="false" outlineLevel="0" collapsed="false">
      <c r="A301" s="76"/>
      <c r="B301" s="76"/>
      <c r="C301" s="76"/>
      <c r="D301" s="77"/>
      <c r="E301" s="76"/>
    </row>
    <row r="302" customFormat="false" ht="15" hidden="false" customHeight="false" outlineLevel="0" collapsed="false">
      <c r="A302" s="76"/>
      <c r="B302" s="76"/>
      <c r="C302" s="76"/>
      <c r="D302" s="77"/>
      <c r="E302" s="76"/>
    </row>
  </sheetData>
  <mergeCells count="1">
    <mergeCell ref="A1:E1"/>
  </mergeCells>
  <dataValidations count="1">
    <dataValidation allowBlank="true" error="ใส่ตัวเลข 0 ขึ้นไป" errorStyle="stop" errorTitle="ราคาไม่ถูกต้อง" operator="greaterThanOrEqual" showDropDown="false" showErrorMessage="true" showInputMessage="false" sqref="D3:D302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E3D0"/>
    <pageSetUpPr fitToPage="true"/>
  </sheetPr>
  <dimension ref="A1:G5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93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6"/>
    <col collapsed="false" customWidth="true" hidden="false" outlineLevel="0" max="3" min="3" style="0" width="28"/>
    <col collapsed="false" customWidth="true" hidden="false" outlineLevel="0" max="4" min="4" style="0" width="20"/>
    <col collapsed="false" customWidth="true" hidden="false" outlineLevel="0" max="6" min="5" style="0" width="16"/>
    <col collapsed="false" customWidth="true" hidden="false" outlineLevel="0" max="7" min="7" style="0" width="20"/>
  </cols>
  <sheetData>
    <row r="1" customFormat="false" ht="30" hidden="false" customHeight="true" outlineLevel="0" collapsed="false">
      <c r="A1" s="71" t="s">
        <v>123</v>
      </c>
      <c r="B1" s="71"/>
      <c r="C1" s="71"/>
      <c r="D1" s="71"/>
      <c r="E1" s="71"/>
      <c r="F1" s="71"/>
      <c r="G1" s="71"/>
    </row>
    <row r="2" customFormat="false" ht="24" hidden="false" customHeight="true" outlineLevel="0" collapsed="false">
      <c r="A2" s="72" t="s">
        <v>124</v>
      </c>
      <c r="B2" s="72" t="s">
        <v>51</v>
      </c>
      <c r="C2" s="72" t="s">
        <v>53</v>
      </c>
      <c r="D2" s="72" t="s">
        <v>125</v>
      </c>
      <c r="E2" s="72" t="s">
        <v>58</v>
      </c>
      <c r="F2" s="72" t="s">
        <v>61</v>
      </c>
      <c r="G2" s="72" t="s">
        <v>126</v>
      </c>
    </row>
    <row r="3" customFormat="false" ht="15" hidden="false" customHeight="false" outlineLevel="0" collapsed="false">
      <c r="A3" s="73" t="s">
        <v>27</v>
      </c>
      <c r="B3" s="73" t="s">
        <v>127</v>
      </c>
      <c r="C3" s="73" t="s">
        <v>128</v>
      </c>
      <c r="D3" s="78" t="s">
        <v>129</v>
      </c>
      <c r="E3" s="73" t="s">
        <v>59</v>
      </c>
      <c r="F3" s="73" t="s">
        <v>130</v>
      </c>
      <c r="G3" s="73" t="s">
        <v>131</v>
      </c>
    </row>
    <row r="4" customFormat="false" ht="15" hidden="false" customHeight="false" outlineLevel="0" collapsed="false">
      <c r="A4" s="73" t="s">
        <v>132</v>
      </c>
      <c r="B4" s="73" t="s">
        <v>133</v>
      </c>
      <c r="C4" s="73" t="s">
        <v>134</v>
      </c>
      <c r="D4" s="78"/>
      <c r="E4" s="73"/>
      <c r="F4" s="73" t="s">
        <v>135</v>
      </c>
      <c r="G4" s="73"/>
    </row>
    <row r="5" customFormat="false" ht="15" hidden="false" customHeight="false" outlineLevel="0" collapsed="false">
      <c r="A5" s="73"/>
      <c r="B5" s="73"/>
      <c r="C5" s="73"/>
      <c r="D5" s="78"/>
      <c r="E5" s="73"/>
      <c r="F5" s="73"/>
      <c r="G5" s="73"/>
    </row>
    <row r="6" customFormat="false" ht="15" hidden="false" customHeight="false" outlineLevel="0" collapsed="false">
      <c r="A6" s="73"/>
      <c r="B6" s="73"/>
      <c r="C6" s="73"/>
      <c r="D6" s="78"/>
      <c r="E6" s="73"/>
      <c r="F6" s="73"/>
      <c r="G6" s="73"/>
    </row>
    <row r="7" customFormat="false" ht="15" hidden="false" customHeight="false" outlineLevel="0" collapsed="false">
      <c r="A7" s="73"/>
      <c r="B7" s="73"/>
      <c r="C7" s="73"/>
      <c r="D7" s="78"/>
      <c r="E7" s="73"/>
      <c r="F7" s="73"/>
      <c r="G7" s="73"/>
    </row>
    <row r="8" customFormat="false" ht="15" hidden="false" customHeight="false" outlineLevel="0" collapsed="false">
      <c r="A8" s="73"/>
      <c r="B8" s="73"/>
      <c r="C8" s="73"/>
      <c r="D8" s="78"/>
      <c r="E8" s="73"/>
      <c r="F8" s="73"/>
      <c r="G8" s="73"/>
    </row>
    <row r="9" customFormat="false" ht="15" hidden="false" customHeight="false" outlineLevel="0" collapsed="false">
      <c r="A9" s="73"/>
      <c r="B9" s="73"/>
      <c r="C9" s="73"/>
      <c r="D9" s="78"/>
      <c r="E9" s="73"/>
      <c r="F9" s="73"/>
      <c r="G9" s="73"/>
    </row>
    <row r="10" customFormat="false" ht="15" hidden="false" customHeight="false" outlineLevel="0" collapsed="false">
      <c r="A10" s="73"/>
      <c r="B10" s="73"/>
      <c r="C10" s="73"/>
      <c r="D10" s="78"/>
      <c r="E10" s="73"/>
      <c r="F10" s="73"/>
      <c r="G10" s="73"/>
    </row>
    <row r="11" customFormat="false" ht="15" hidden="false" customHeight="false" outlineLevel="0" collapsed="false">
      <c r="A11" s="73"/>
      <c r="B11" s="73"/>
      <c r="C11" s="73"/>
      <c r="D11" s="78"/>
      <c r="E11" s="73"/>
      <c r="F11" s="73"/>
      <c r="G11" s="73"/>
    </row>
    <row r="12" customFormat="false" ht="15" hidden="false" customHeight="false" outlineLevel="0" collapsed="false">
      <c r="A12" s="73"/>
      <c r="B12" s="73"/>
      <c r="C12" s="73"/>
      <c r="D12" s="78"/>
      <c r="E12" s="73"/>
      <c r="F12" s="73"/>
      <c r="G12" s="73"/>
    </row>
    <row r="13" customFormat="false" ht="15" hidden="false" customHeight="false" outlineLevel="0" collapsed="false">
      <c r="A13" s="73"/>
      <c r="B13" s="73"/>
      <c r="C13" s="73"/>
      <c r="D13" s="78"/>
      <c r="E13" s="73"/>
      <c r="F13" s="73"/>
      <c r="G13" s="73"/>
    </row>
    <row r="14" customFormat="false" ht="15" hidden="false" customHeight="false" outlineLevel="0" collapsed="false">
      <c r="A14" s="73"/>
      <c r="B14" s="73"/>
      <c r="C14" s="73"/>
      <c r="D14" s="78"/>
      <c r="E14" s="73"/>
      <c r="F14" s="73"/>
      <c r="G14" s="73"/>
    </row>
    <row r="15" customFormat="false" ht="15" hidden="false" customHeight="false" outlineLevel="0" collapsed="false">
      <c r="A15" s="73"/>
      <c r="B15" s="73"/>
      <c r="C15" s="73"/>
      <c r="D15" s="78"/>
      <c r="E15" s="73"/>
      <c r="F15" s="73"/>
      <c r="G15" s="73"/>
    </row>
    <row r="16" customFormat="false" ht="15" hidden="false" customHeight="false" outlineLevel="0" collapsed="false">
      <c r="A16" s="73"/>
      <c r="B16" s="73"/>
      <c r="C16" s="73"/>
      <c r="D16" s="78"/>
      <c r="E16" s="73"/>
      <c r="F16" s="73"/>
      <c r="G16" s="73"/>
    </row>
    <row r="17" customFormat="false" ht="15" hidden="false" customHeight="false" outlineLevel="0" collapsed="false">
      <c r="A17" s="73"/>
      <c r="B17" s="73"/>
      <c r="C17" s="73"/>
      <c r="D17" s="78"/>
      <c r="E17" s="73"/>
      <c r="F17" s="73"/>
      <c r="G17" s="73"/>
    </row>
    <row r="18" customFormat="false" ht="15" hidden="false" customHeight="false" outlineLevel="0" collapsed="false">
      <c r="A18" s="73"/>
      <c r="B18" s="73"/>
      <c r="C18" s="73"/>
      <c r="D18" s="78"/>
      <c r="E18" s="73"/>
      <c r="F18" s="73"/>
      <c r="G18" s="73"/>
    </row>
    <row r="19" customFormat="false" ht="15" hidden="false" customHeight="false" outlineLevel="0" collapsed="false">
      <c r="A19" s="73"/>
      <c r="B19" s="73"/>
      <c r="C19" s="73"/>
      <c r="D19" s="78"/>
      <c r="E19" s="73"/>
      <c r="F19" s="73"/>
      <c r="G19" s="73"/>
    </row>
    <row r="20" customFormat="false" ht="15" hidden="false" customHeight="false" outlineLevel="0" collapsed="false">
      <c r="A20" s="73"/>
      <c r="B20" s="73"/>
      <c r="C20" s="73"/>
      <c r="D20" s="78"/>
      <c r="E20" s="73"/>
      <c r="F20" s="73"/>
      <c r="G20" s="73"/>
    </row>
    <row r="21" customFormat="false" ht="15" hidden="false" customHeight="false" outlineLevel="0" collapsed="false">
      <c r="A21" s="73"/>
      <c r="B21" s="73"/>
      <c r="C21" s="73"/>
      <c r="D21" s="78"/>
      <c r="E21" s="73"/>
      <c r="F21" s="73"/>
      <c r="G21" s="73"/>
    </row>
    <row r="22" customFormat="false" ht="15" hidden="false" customHeight="false" outlineLevel="0" collapsed="false">
      <c r="A22" s="73"/>
      <c r="B22" s="73"/>
      <c r="C22" s="73"/>
      <c r="D22" s="78"/>
      <c r="E22" s="73"/>
      <c r="F22" s="73"/>
      <c r="G22" s="73"/>
    </row>
    <row r="23" customFormat="false" ht="15" hidden="false" customHeight="false" outlineLevel="0" collapsed="false">
      <c r="A23" s="73"/>
      <c r="B23" s="73"/>
      <c r="C23" s="73"/>
      <c r="D23" s="78"/>
      <c r="E23" s="73"/>
      <c r="F23" s="73"/>
      <c r="G23" s="73"/>
    </row>
    <row r="24" customFormat="false" ht="15" hidden="false" customHeight="false" outlineLevel="0" collapsed="false">
      <c r="A24" s="73"/>
      <c r="B24" s="73"/>
      <c r="C24" s="73"/>
      <c r="D24" s="78"/>
      <c r="E24" s="73"/>
      <c r="F24" s="73"/>
      <c r="G24" s="73"/>
    </row>
    <row r="25" customFormat="false" ht="15" hidden="false" customHeight="false" outlineLevel="0" collapsed="false">
      <c r="A25" s="73"/>
      <c r="B25" s="73"/>
      <c r="C25" s="73"/>
      <c r="D25" s="78"/>
      <c r="E25" s="73"/>
      <c r="F25" s="73"/>
      <c r="G25" s="73"/>
    </row>
    <row r="26" customFormat="false" ht="15" hidden="false" customHeight="false" outlineLevel="0" collapsed="false">
      <c r="A26" s="73"/>
      <c r="B26" s="73"/>
      <c r="C26" s="73"/>
      <c r="D26" s="78"/>
      <c r="E26" s="73"/>
      <c r="F26" s="73"/>
      <c r="G26" s="73"/>
    </row>
    <row r="27" customFormat="false" ht="15" hidden="false" customHeight="false" outlineLevel="0" collapsed="false">
      <c r="A27" s="73"/>
      <c r="B27" s="73"/>
      <c r="C27" s="73"/>
      <c r="D27" s="78"/>
      <c r="E27" s="73"/>
      <c r="F27" s="73"/>
      <c r="G27" s="73"/>
    </row>
    <row r="28" customFormat="false" ht="15" hidden="false" customHeight="false" outlineLevel="0" collapsed="false">
      <c r="A28" s="73"/>
      <c r="B28" s="73"/>
      <c r="C28" s="73"/>
      <c r="D28" s="78"/>
      <c r="E28" s="73"/>
      <c r="F28" s="73"/>
      <c r="G28" s="73"/>
    </row>
    <row r="29" customFormat="false" ht="15" hidden="false" customHeight="false" outlineLevel="0" collapsed="false">
      <c r="A29" s="73"/>
      <c r="B29" s="73"/>
      <c r="C29" s="73"/>
      <c r="D29" s="78"/>
      <c r="E29" s="73"/>
      <c r="F29" s="73"/>
      <c r="G29" s="73"/>
    </row>
    <row r="30" customFormat="false" ht="15" hidden="false" customHeight="false" outlineLevel="0" collapsed="false">
      <c r="A30" s="73"/>
      <c r="B30" s="73"/>
      <c r="C30" s="73"/>
      <c r="D30" s="78"/>
      <c r="E30" s="73"/>
      <c r="F30" s="73"/>
      <c r="G30" s="73"/>
    </row>
    <row r="31" customFormat="false" ht="15" hidden="false" customHeight="false" outlineLevel="0" collapsed="false">
      <c r="A31" s="73"/>
      <c r="B31" s="73"/>
      <c r="C31" s="73"/>
      <c r="D31" s="78"/>
      <c r="E31" s="73"/>
      <c r="F31" s="73"/>
      <c r="G31" s="73"/>
    </row>
    <row r="32" customFormat="false" ht="15" hidden="false" customHeight="false" outlineLevel="0" collapsed="false">
      <c r="A32" s="73"/>
      <c r="B32" s="73"/>
      <c r="C32" s="73"/>
      <c r="D32" s="78"/>
      <c r="E32" s="73"/>
      <c r="F32" s="73"/>
      <c r="G32" s="73"/>
    </row>
    <row r="33" customFormat="false" ht="15" hidden="false" customHeight="false" outlineLevel="0" collapsed="false">
      <c r="A33" s="73"/>
      <c r="B33" s="73"/>
      <c r="C33" s="73"/>
      <c r="D33" s="78"/>
      <c r="E33" s="73"/>
      <c r="F33" s="73"/>
      <c r="G33" s="73"/>
    </row>
    <row r="34" customFormat="false" ht="15" hidden="false" customHeight="false" outlineLevel="0" collapsed="false">
      <c r="A34" s="73"/>
      <c r="B34" s="73"/>
      <c r="C34" s="73"/>
      <c r="D34" s="78"/>
      <c r="E34" s="73"/>
      <c r="F34" s="73"/>
      <c r="G34" s="73"/>
    </row>
    <row r="35" customFormat="false" ht="15" hidden="false" customHeight="false" outlineLevel="0" collapsed="false">
      <c r="A35" s="73"/>
      <c r="B35" s="73"/>
      <c r="C35" s="73"/>
      <c r="D35" s="78"/>
      <c r="E35" s="73"/>
      <c r="F35" s="73"/>
      <c r="G35" s="73"/>
    </row>
    <row r="36" customFormat="false" ht="15" hidden="false" customHeight="false" outlineLevel="0" collapsed="false">
      <c r="A36" s="73"/>
      <c r="B36" s="73"/>
      <c r="C36" s="73"/>
      <c r="D36" s="78"/>
      <c r="E36" s="73"/>
      <c r="F36" s="73"/>
      <c r="G36" s="73"/>
    </row>
    <row r="37" customFormat="false" ht="15" hidden="false" customHeight="false" outlineLevel="0" collapsed="false">
      <c r="A37" s="73"/>
      <c r="B37" s="73"/>
      <c r="C37" s="73"/>
      <c r="D37" s="78"/>
      <c r="E37" s="73"/>
      <c r="F37" s="73"/>
      <c r="G37" s="73"/>
    </row>
    <row r="38" customFormat="false" ht="15" hidden="false" customHeight="false" outlineLevel="0" collapsed="false">
      <c r="A38" s="73"/>
      <c r="B38" s="73"/>
      <c r="C38" s="73"/>
      <c r="D38" s="78"/>
      <c r="E38" s="73"/>
      <c r="F38" s="73"/>
      <c r="G38" s="73"/>
    </row>
    <row r="39" customFormat="false" ht="15" hidden="false" customHeight="false" outlineLevel="0" collapsed="false">
      <c r="A39" s="73"/>
      <c r="B39" s="73"/>
      <c r="C39" s="73"/>
      <c r="D39" s="78"/>
      <c r="E39" s="73"/>
      <c r="F39" s="73"/>
      <c r="G39" s="73"/>
    </row>
    <row r="40" customFormat="false" ht="15" hidden="false" customHeight="false" outlineLevel="0" collapsed="false">
      <c r="A40" s="73"/>
      <c r="B40" s="73"/>
      <c r="C40" s="73"/>
      <c r="D40" s="78"/>
      <c r="E40" s="73"/>
      <c r="F40" s="73"/>
      <c r="G40" s="73"/>
    </row>
    <row r="41" customFormat="false" ht="15" hidden="false" customHeight="false" outlineLevel="0" collapsed="false">
      <c r="A41" s="73"/>
      <c r="B41" s="73"/>
      <c r="C41" s="73"/>
      <c r="D41" s="78"/>
      <c r="E41" s="73"/>
      <c r="F41" s="73"/>
      <c r="G41" s="73"/>
    </row>
    <row r="42" customFormat="false" ht="15" hidden="false" customHeight="false" outlineLevel="0" collapsed="false">
      <c r="A42" s="73"/>
      <c r="B42" s="73"/>
      <c r="C42" s="73"/>
      <c r="D42" s="78"/>
      <c r="E42" s="73"/>
      <c r="F42" s="73"/>
      <c r="G42" s="73"/>
    </row>
    <row r="43" customFormat="false" ht="15" hidden="false" customHeight="false" outlineLevel="0" collapsed="false">
      <c r="A43" s="76"/>
      <c r="B43" s="76"/>
      <c r="C43" s="76"/>
      <c r="D43" s="79"/>
      <c r="E43" s="76"/>
      <c r="F43" s="76"/>
      <c r="G43" s="76"/>
    </row>
    <row r="44" customFormat="false" ht="15" hidden="false" customHeight="false" outlineLevel="0" collapsed="false">
      <c r="A44" s="76"/>
      <c r="B44" s="76"/>
      <c r="C44" s="76"/>
      <c r="D44" s="79"/>
      <c r="E44" s="76"/>
      <c r="F44" s="76"/>
      <c r="G44" s="76"/>
    </row>
    <row r="45" customFormat="false" ht="15" hidden="false" customHeight="false" outlineLevel="0" collapsed="false">
      <c r="A45" s="76"/>
      <c r="B45" s="76"/>
      <c r="C45" s="76"/>
      <c r="D45" s="79"/>
      <c r="E45" s="76"/>
      <c r="F45" s="76"/>
      <c r="G45" s="76"/>
    </row>
    <row r="46" customFormat="false" ht="15" hidden="false" customHeight="false" outlineLevel="0" collapsed="false">
      <c r="A46" s="76"/>
      <c r="B46" s="76"/>
      <c r="C46" s="76"/>
      <c r="D46" s="79"/>
      <c r="E46" s="76"/>
      <c r="F46" s="76"/>
      <c r="G46" s="76"/>
    </row>
    <row r="47" customFormat="false" ht="15" hidden="false" customHeight="false" outlineLevel="0" collapsed="false">
      <c r="A47" s="76"/>
      <c r="B47" s="76"/>
      <c r="C47" s="76"/>
      <c r="D47" s="79"/>
      <c r="E47" s="76"/>
      <c r="F47" s="76"/>
      <c r="G47" s="76"/>
    </row>
    <row r="48" customFormat="false" ht="15" hidden="false" customHeight="false" outlineLevel="0" collapsed="false">
      <c r="A48" s="76"/>
      <c r="B48" s="76"/>
      <c r="C48" s="76"/>
      <c r="D48" s="79"/>
      <c r="E48" s="76"/>
      <c r="F48" s="76"/>
      <c r="G48" s="76"/>
    </row>
    <row r="49" customFormat="false" ht="15" hidden="false" customHeight="false" outlineLevel="0" collapsed="false">
      <c r="A49" s="76"/>
      <c r="B49" s="76"/>
      <c r="C49" s="76"/>
      <c r="D49" s="79"/>
      <c r="E49" s="76"/>
      <c r="F49" s="76"/>
      <c r="G49" s="76"/>
    </row>
    <row r="50" customFormat="false" ht="15" hidden="false" customHeight="false" outlineLevel="0" collapsed="false">
      <c r="A50" s="76"/>
      <c r="B50" s="76"/>
      <c r="C50" s="76"/>
      <c r="D50" s="79"/>
      <c r="E50" s="76"/>
      <c r="F50" s="76"/>
      <c r="G50" s="76"/>
    </row>
    <row r="51" customFormat="false" ht="15" hidden="false" customHeight="false" outlineLevel="0" collapsed="false">
      <c r="A51" s="76"/>
      <c r="B51" s="76"/>
      <c r="C51" s="76"/>
      <c r="D51" s="79"/>
      <c r="E51" s="76"/>
      <c r="F51" s="76"/>
      <c r="G51" s="76"/>
    </row>
    <row r="52" customFormat="false" ht="15" hidden="false" customHeight="false" outlineLevel="0" collapsed="false">
      <c r="A52" s="76"/>
      <c r="B52" s="76"/>
      <c r="C52" s="76"/>
      <c r="D52" s="79"/>
      <c r="E52" s="76"/>
      <c r="F52" s="76"/>
      <c r="G52" s="76"/>
    </row>
    <row r="53" customFormat="false" ht="15" hidden="false" customHeight="false" outlineLevel="0" collapsed="false">
      <c r="A53" s="76"/>
      <c r="B53" s="76"/>
      <c r="C53" s="76"/>
      <c r="D53" s="79"/>
      <c r="E53" s="76"/>
      <c r="F53" s="76"/>
      <c r="G53" s="76"/>
    </row>
    <row r="54" customFormat="false" ht="15" hidden="false" customHeight="false" outlineLevel="0" collapsed="false">
      <c r="A54" s="76"/>
      <c r="B54" s="76"/>
      <c r="C54" s="76"/>
      <c r="D54" s="79"/>
      <c r="E54" s="76"/>
      <c r="F54" s="76"/>
      <c r="G54" s="76"/>
    </row>
    <row r="55" customFormat="false" ht="15" hidden="false" customHeight="false" outlineLevel="0" collapsed="false">
      <c r="A55" s="76"/>
      <c r="B55" s="76"/>
      <c r="C55" s="76"/>
      <c r="D55" s="79"/>
      <c r="E55" s="76"/>
      <c r="F55" s="76"/>
      <c r="G55" s="76"/>
    </row>
    <row r="56" customFormat="false" ht="15" hidden="false" customHeight="false" outlineLevel="0" collapsed="false">
      <c r="A56" s="76"/>
      <c r="B56" s="76"/>
      <c r="C56" s="76"/>
      <c r="D56" s="79"/>
      <c r="E56" s="76"/>
      <c r="F56" s="76"/>
      <c r="G56" s="76"/>
    </row>
    <row r="57" customFormat="false" ht="15" hidden="false" customHeight="false" outlineLevel="0" collapsed="false">
      <c r="A57" s="76"/>
      <c r="B57" s="76"/>
      <c r="C57" s="76"/>
      <c r="D57" s="79"/>
      <c r="E57" s="76"/>
      <c r="F57" s="76"/>
      <c r="G57" s="76"/>
    </row>
    <row r="58" customFormat="false" ht="15" hidden="false" customHeight="false" outlineLevel="0" collapsed="false">
      <c r="A58" s="76"/>
      <c r="B58" s="76"/>
      <c r="C58" s="76"/>
      <c r="D58" s="79"/>
      <c r="E58" s="76"/>
      <c r="F58" s="76"/>
      <c r="G58" s="76"/>
    </row>
    <row r="59" customFormat="false" ht="15" hidden="false" customHeight="false" outlineLevel="0" collapsed="false">
      <c r="A59" s="76"/>
      <c r="B59" s="76"/>
      <c r="C59" s="76"/>
      <c r="D59" s="79"/>
      <c r="E59" s="76"/>
      <c r="F59" s="76"/>
      <c r="G59" s="76"/>
    </row>
    <row r="60" customFormat="false" ht="15" hidden="false" customHeight="false" outlineLevel="0" collapsed="false">
      <c r="A60" s="76"/>
      <c r="B60" s="76"/>
      <c r="C60" s="76"/>
      <c r="D60" s="79"/>
      <c r="E60" s="76"/>
      <c r="F60" s="76"/>
      <c r="G60" s="76"/>
    </row>
    <row r="61" customFormat="false" ht="15" hidden="false" customHeight="false" outlineLevel="0" collapsed="false">
      <c r="A61" s="76"/>
      <c r="B61" s="76"/>
      <c r="C61" s="76"/>
      <c r="D61" s="79"/>
      <c r="E61" s="76"/>
      <c r="F61" s="76"/>
      <c r="G61" s="76"/>
    </row>
    <row r="62" customFormat="false" ht="15" hidden="false" customHeight="false" outlineLevel="0" collapsed="false">
      <c r="A62" s="76"/>
      <c r="B62" s="76"/>
      <c r="C62" s="76"/>
      <c r="D62" s="79"/>
      <c r="E62" s="76"/>
      <c r="F62" s="76"/>
      <c r="G62" s="76"/>
    </row>
    <row r="63" customFormat="false" ht="15" hidden="false" customHeight="false" outlineLevel="0" collapsed="false">
      <c r="A63" s="76"/>
      <c r="B63" s="76"/>
      <c r="C63" s="76"/>
      <c r="D63" s="79"/>
      <c r="E63" s="76"/>
      <c r="F63" s="76"/>
      <c r="G63" s="76"/>
    </row>
    <row r="64" customFormat="false" ht="15" hidden="false" customHeight="false" outlineLevel="0" collapsed="false">
      <c r="A64" s="76"/>
      <c r="B64" s="76"/>
      <c r="C64" s="76"/>
      <c r="D64" s="79"/>
      <c r="E64" s="76"/>
      <c r="F64" s="76"/>
      <c r="G64" s="76"/>
    </row>
    <row r="65" customFormat="false" ht="15" hidden="false" customHeight="false" outlineLevel="0" collapsed="false">
      <c r="A65" s="76"/>
      <c r="B65" s="76"/>
      <c r="C65" s="76"/>
      <c r="D65" s="79"/>
      <c r="E65" s="76"/>
      <c r="F65" s="76"/>
      <c r="G65" s="76"/>
    </row>
    <row r="66" customFormat="false" ht="15" hidden="false" customHeight="false" outlineLevel="0" collapsed="false">
      <c r="A66" s="76"/>
      <c r="B66" s="76"/>
      <c r="C66" s="76"/>
      <c r="D66" s="79"/>
      <c r="E66" s="76"/>
      <c r="F66" s="76"/>
      <c r="G66" s="76"/>
    </row>
    <row r="67" customFormat="false" ht="15" hidden="false" customHeight="false" outlineLevel="0" collapsed="false">
      <c r="A67" s="76"/>
      <c r="B67" s="76"/>
      <c r="C67" s="76"/>
      <c r="D67" s="79"/>
      <c r="E67" s="76"/>
      <c r="F67" s="76"/>
      <c r="G67" s="76"/>
    </row>
    <row r="68" customFormat="false" ht="15" hidden="false" customHeight="false" outlineLevel="0" collapsed="false">
      <c r="A68" s="76"/>
      <c r="B68" s="76"/>
      <c r="C68" s="76"/>
      <c r="D68" s="79"/>
      <c r="E68" s="76"/>
      <c r="F68" s="76"/>
      <c r="G68" s="76"/>
    </row>
    <row r="69" customFormat="false" ht="15" hidden="false" customHeight="false" outlineLevel="0" collapsed="false">
      <c r="A69" s="76"/>
      <c r="B69" s="76"/>
      <c r="C69" s="76"/>
      <c r="D69" s="79"/>
      <c r="E69" s="76"/>
      <c r="F69" s="76"/>
      <c r="G69" s="76"/>
    </row>
    <row r="70" customFormat="false" ht="15" hidden="false" customHeight="false" outlineLevel="0" collapsed="false">
      <c r="A70" s="76"/>
      <c r="B70" s="76"/>
      <c r="C70" s="76"/>
      <c r="D70" s="79"/>
      <c r="E70" s="76"/>
      <c r="F70" s="76"/>
      <c r="G70" s="76"/>
    </row>
    <row r="71" customFormat="false" ht="15" hidden="false" customHeight="false" outlineLevel="0" collapsed="false">
      <c r="A71" s="76"/>
      <c r="B71" s="76"/>
      <c r="C71" s="76"/>
      <c r="D71" s="79"/>
      <c r="E71" s="76"/>
      <c r="F71" s="76"/>
      <c r="G71" s="76"/>
    </row>
    <row r="72" customFormat="false" ht="15" hidden="false" customHeight="false" outlineLevel="0" collapsed="false">
      <c r="A72" s="76"/>
      <c r="B72" s="76"/>
      <c r="C72" s="76"/>
      <c r="D72" s="79"/>
      <c r="E72" s="76"/>
      <c r="F72" s="76"/>
      <c r="G72" s="76"/>
    </row>
    <row r="73" customFormat="false" ht="15" hidden="false" customHeight="false" outlineLevel="0" collapsed="false">
      <c r="A73" s="76"/>
      <c r="B73" s="76"/>
      <c r="C73" s="76"/>
      <c r="D73" s="79"/>
      <c r="E73" s="76"/>
      <c r="F73" s="76"/>
      <c r="G73" s="76"/>
    </row>
    <row r="74" customFormat="false" ht="15" hidden="false" customHeight="false" outlineLevel="0" collapsed="false">
      <c r="A74" s="76"/>
      <c r="B74" s="76"/>
      <c r="C74" s="76"/>
      <c r="D74" s="79"/>
      <c r="E74" s="76"/>
      <c r="F74" s="76"/>
      <c r="G74" s="76"/>
    </row>
    <row r="75" customFormat="false" ht="15" hidden="false" customHeight="false" outlineLevel="0" collapsed="false">
      <c r="A75" s="76"/>
      <c r="B75" s="76"/>
      <c r="C75" s="76"/>
      <c r="D75" s="79"/>
      <c r="E75" s="76"/>
      <c r="F75" s="76"/>
      <c r="G75" s="76"/>
    </row>
    <row r="76" customFormat="false" ht="15" hidden="false" customHeight="false" outlineLevel="0" collapsed="false">
      <c r="A76" s="76"/>
      <c r="B76" s="76"/>
      <c r="C76" s="76"/>
      <c r="D76" s="79"/>
      <c r="E76" s="76"/>
      <c r="F76" s="76"/>
      <c r="G76" s="76"/>
    </row>
    <row r="77" customFormat="false" ht="15" hidden="false" customHeight="false" outlineLevel="0" collapsed="false">
      <c r="A77" s="76"/>
      <c r="B77" s="76"/>
      <c r="C77" s="76"/>
      <c r="D77" s="79"/>
      <c r="E77" s="76"/>
      <c r="F77" s="76"/>
      <c r="G77" s="76"/>
    </row>
    <row r="78" customFormat="false" ht="15" hidden="false" customHeight="false" outlineLevel="0" collapsed="false">
      <c r="A78" s="76"/>
      <c r="B78" s="76"/>
      <c r="C78" s="76"/>
      <c r="D78" s="79"/>
      <c r="E78" s="76"/>
      <c r="F78" s="76"/>
      <c r="G78" s="76"/>
    </row>
    <row r="79" customFormat="false" ht="15" hidden="false" customHeight="false" outlineLevel="0" collapsed="false">
      <c r="A79" s="76"/>
      <c r="B79" s="76"/>
      <c r="C79" s="76"/>
      <c r="D79" s="79"/>
      <c r="E79" s="76"/>
      <c r="F79" s="76"/>
      <c r="G79" s="76"/>
    </row>
    <row r="80" customFormat="false" ht="15" hidden="false" customHeight="false" outlineLevel="0" collapsed="false">
      <c r="A80" s="76"/>
      <c r="B80" s="76"/>
      <c r="C80" s="76"/>
      <c r="D80" s="79"/>
      <c r="E80" s="76"/>
      <c r="F80" s="76"/>
      <c r="G80" s="76"/>
    </row>
    <row r="81" customFormat="false" ht="15" hidden="false" customHeight="false" outlineLevel="0" collapsed="false">
      <c r="A81" s="76"/>
      <c r="B81" s="76"/>
      <c r="C81" s="76"/>
      <c r="D81" s="79"/>
      <c r="E81" s="76"/>
      <c r="F81" s="76"/>
      <c r="G81" s="76"/>
    </row>
    <row r="82" customFormat="false" ht="15" hidden="false" customHeight="false" outlineLevel="0" collapsed="false">
      <c r="A82" s="76"/>
      <c r="B82" s="76"/>
      <c r="C82" s="76"/>
      <c r="D82" s="79"/>
      <c r="E82" s="76"/>
      <c r="F82" s="76"/>
      <c r="G82" s="76"/>
    </row>
    <row r="83" customFormat="false" ht="15" hidden="false" customHeight="false" outlineLevel="0" collapsed="false">
      <c r="A83" s="76"/>
      <c r="B83" s="76"/>
      <c r="C83" s="76"/>
      <c r="D83" s="79"/>
      <c r="E83" s="76"/>
      <c r="F83" s="76"/>
      <c r="G83" s="76"/>
    </row>
    <row r="84" customFormat="false" ht="15" hidden="false" customHeight="false" outlineLevel="0" collapsed="false">
      <c r="A84" s="76"/>
      <c r="B84" s="76"/>
      <c r="C84" s="76"/>
      <c r="D84" s="79"/>
      <c r="E84" s="76"/>
      <c r="F84" s="76"/>
      <c r="G84" s="76"/>
    </row>
    <row r="85" customFormat="false" ht="15" hidden="false" customHeight="false" outlineLevel="0" collapsed="false">
      <c r="A85" s="76"/>
      <c r="B85" s="76"/>
      <c r="C85" s="76"/>
      <c r="D85" s="79"/>
      <c r="E85" s="76"/>
      <c r="F85" s="76"/>
      <c r="G85" s="76"/>
    </row>
    <row r="86" customFormat="false" ht="15" hidden="false" customHeight="false" outlineLevel="0" collapsed="false">
      <c r="A86" s="76"/>
      <c r="B86" s="76"/>
      <c r="C86" s="76"/>
      <c r="D86" s="79"/>
      <c r="E86" s="76"/>
      <c r="F86" s="76"/>
      <c r="G86" s="76"/>
    </row>
    <row r="87" customFormat="false" ht="15" hidden="false" customHeight="false" outlineLevel="0" collapsed="false">
      <c r="A87" s="76"/>
      <c r="B87" s="76"/>
      <c r="C87" s="76"/>
      <c r="D87" s="79"/>
      <c r="E87" s="76"/>
      <c r="F87" s="76"/>
      <c r="G87" s="76"/>
    </row>
    <row r="88" customFormat="false" ht="15" hidden="false" customHeight="false" outlineLevel="0" collapsed="false">
      <c r="A88" s="76"/>
      <c r="B88" s="76"/>
      <c r="C88" s="76"/>
      <c r="D88" s="79"/>
      <c r="E88" s="76"/>
      <c r="F88" s="76"/>
      <c r="G88" s="76"/>
    </row>
    <row r="89" customFormat="false" ht="15" hidden="false" customHeight="false" outlineLevel="0" collapsed="false">
      <c r="A89" s="76"/>
      <c r="B89" s="76"/>
      <c r="C89" s="76"/>
      <c r="D89" s="79"/>
      <c r="E89" s="76"/>
      <c r="F89" s="76"/>
      <c r="G89" s="76"/>
    </row>
    <row r="90" customFormat="false" ht="15" hidden="false" customHeight="false" outlineLevel="0" collapsed="false">
      <c r="A90" s="76"/>
      <c r="B90" s="76"/>
      <c r="C90" s="76"/>
      <c r="D90" s="79"/>
      <c r="E90" s="76"/>
      <c r="F90" s="76"/>
      <c r="G90" s="76"/>
    </row>
    <row r="91" customFormat="false" ht="15" hidden="false" customHeight="false" outlineLevel="0" collapsed="false">
      <c r="A91" s="76"/>
      <c r="B91" s="76"/>
      <c r="C91" s="76"/>
      <c r="D91" s="79"/>
      <c r="E91" s="76"/>
      <c r="F91" s="76"/>
      <c r="G91" s="76"/>
    </row>
    <row r="92" customFormat="false" ht="15" hidden="false" customHeight="false" outlineLevel="0" collapsed="false">
      <c r="A92" s="76"/>
      <c r="B92" s="76"/>
      <c r="C92" s="76"/>
      <c r="D92" s="79"/>
      <c r="E92" s="76"/>
      <c r="F92" s="76"/>
      <c r="G92" s="76"/>
    </row>
    <row r="93" customFormat="false" ht="15" hidden="false" customHeight="false" outlineLevel="0" collapsed="false">
      <c r="A93" s="76"/>
      <c r="B93" s="76"/>
      <c r="C93" s="76"/>
      <c r="D93" s="79"/>
      <c r="E93" s="76"/>
      <c r="F93" s="76"/>
      <c r="G93" s="76"/>
    </row>
    <row r="94" customFormat="false" ht="15" hidden="false" customHeight="false" outlineLevel="0" collapsed="false">
      <c r="A94" s="76"/>
      <c r="B94" s="76"/>
      <c r="C94" s="76"/>
      <c r="D94" s="79"/>
      <c r="E94" s="76"/>
      <c r="F94" s="76"/>
      <c r="G94" s="76"/>
    </row>
    <row r="95" customFormat="false" ht="15" hidden="false" customHeight="false" outlineLevel="0" collapsed="false">
      <c r="A95" s="76"/>
      <c r="B95" s="76"/>
      <c r="C95" s="76"/>
      <c r="D95" s="79"/>
      <c r="E95" s="76"/>
      <c r="F95" s="76"/>
      <c r="G95" s="76"/>
    </row>
    <row r="96" customFormat="false" ht="15" hidden="false" customHeight="false" outlineLevel="0" collapsed="false">
      <c r="A96" s="76"/>
      <c r="B96" s="76"/>
      <c r="C96" s="76"/>
      <c r="D96" s="79"/>
      <c r="E96" s="76"/>
      <c r="F96" s="76"/>
      <c r="G96" s="76"/>
    </row>
    <row r="97" customFormat="false" ht="15" hidden="false" customHeight="false" outlineLevel="0" collapsed="false">
      <c r="A97" s="76"/>
      <c r="B97" s="76"/>
      <c r="C97" s="76"/>
      <c r="D97" s="79"/>
      <c r="E97" s="76"/>
      <c r="F97" s="76"/>
      <c r="G97" s="76"/>
    </row>
    <row r="98" customFormat="false" ht="15" hidden="false" customHeight="false" outlineLevel="0" collapsed="false">
      <c r="A98" s="76"/>
      <c r="B98" s="76"/>
      <c r="C98" s="76"/>
      <c r="D98" s="79"/>
      <c r="E98" s="76"/>
      <c r="F98" s="76"/>
      <c r="G98" s="76"/>
    </row>
    <row r="99" customFormat="false" ht="15" hidden="false" customHeight="false" outlineLevel="0" collapsed="false">
      <c r="A99" s="76"/>
      <c r="B99" s="76"/>
      <c r="C99" s="76"/>
      <c r="D99" s="79"/>
      <c r="E99" s="76"/>
      <c r="F99" s="76"/>
      <c r="G99" s="76"/>
    </row>
    <row r="100" customFormat="false" ht="15" hidden="false" customHeight="false" outlineLevel="0" collapsed="false">
      <c r="A100" s="76"/>
      <c r="B100" s="76"/>
      <c r="C100" s="76"/>
      <c r="D100" s="79"/>
      <c r="E100" s="76"/>
      <c r="F100" s="76"/>
      <c r="G100" s="76"/>
    </row>
    <row r="101" customFormat="false" ht="15" hidden="false" customHeight="false" outlineLevel="0" collapsed="false">
      <c r="A101" s="76"/>
      <c r="B101" s="76"/>
      <c r="C101" s="76"/>
      <c r="D101" s="79"/>
      <c r="E101" s="76"/>
      <c r="F101" s="76"/>
      <c r="G101" s="76"/>
    </row>
    <row r="102" customFormat="false" ht="15" hidden="false" customHeight="false" outlineLevel="0" collapsed="false">
      <c r="A102" s="76"/>
      <c r="B102" s="76"/>
      <c r="C102" s="76"/>
      <c r="D102" s="79"/>
      <c r="E102" s="76"/>
      <c r="F102" s="76"/>
      <c r="G102" s="76"/>
    </row>
    <row r="103" customFormat="false" ht="15" hidden="false" customHeight="false" outlineLevel="0" collapsed="false">
      <c r="A103" s="76"/>
      <c r="B103" s="76"/>
      <c r="C103" s="76"/>
      <c r="D103" s="79"/>
      <c r="E103" s="76"/>
      <c r="F103" s="76"/>
      <c r="G103" s="76"/>
    </row>
    <row r="104" customFormat="false" ht="15" hidden="false" customHeight="false" outlineLevel="0" collapsed="false">
      <c r="A104" s="76"/>
      <c r="B104" s="76"/>
      <c r="C104" s="76"/>
      <c r="D104" s="79"/>
      <c r="E104" s="76"/>
      <c r="F104" s="76"/>
      <c r="G104" s="76"/>
    </row>
    <row r="105" customFormat="false" ht="15" hidden="false" customHeight="false" outlineLevel="0" collapsed="false">
      <c r="A105" s="76"/>
      <c r="B105" s="76"/>
      <c r="C105" s="76"/>
      <c r="D105" s="79"/>
      <c r="E105" s="76"/>
      <c r="F105" s="76"/>
      <c r="G105" s="76"/>
    </row>
    <row r="106" customFormat="false" ht="15" hidden="false" customHeight="false" outlineLevel="0" collapsed="false">
      <c r="A106" s="76"/>
      <c r="B106" s="76"/>
      <c r="C106" s="76"/>
      <c r="D106" s="79"/>
      <c r="E106" s="76"/>
      <c r="F106" s="76"/>
      <c r="G106" s="76"/>
    </row>
    <row r="107" customFormat="false" ht="15" hidden="false" customHeight="false" outlineLevel="0" collapsed="false">
      <c r="A107" s="76"/>
      <c r="B107" s="76"/>
      <c r="C107" s="76"/>
      <c r="D107" s="79"/>
      <c r="E107" s="76"/>
      <c r="F107" s="76"/>
      <c r="G107" s="76"/>
    </row>
    <row r="108" customFormat="false" ht="15" hidden="false" customHeight="false" outlineLevel="0" collapsed="false">
      <c r="A108" s="76"/>
      <c r="B108" s="76"/>
      <c r="C108" s="76"/>
      <c r="D108" s="79"/>
      <c r="E108" s="76"/>
      <c r="F108" s="76"/>
      <c r="G108" s="76"/>
    </row>
    <row r="109" customFormat="false" ht="15" hidden="false" customHeight="false" outlineLevel="0" collapsed="false">
      <c r="A109" s="76"/>
      <c r="B109" s="76"/>
      <c r="C109" s="76"/>
      <c r="D109" s="79"/>
      <c r="E109" s="76"/>
      <c r="F109" s="76"/>
      <c r="G109" s="76"/>
    </row>
    <row r="110" customFormat="false" ht="15" hidden="false" customHeight="false" outlineLevel="0" collapsed="false">
      <c r="A110" s="76"/>
      <c r="B110" s="76"/>
      <c r="C110" s="76"/>
      <c r="D110" s="79"/>
      <c r="E110" s="76"/>
      <c r="F110" s="76"/>
      <c r="G110" s="76"/>
    </row>
    <row r="111" customFormat="false" ht="15" hidden="false" customHeight="false" outlineLevel="0" collapsed="false">
      <c r="A111" s="76"/>
      <c r="B111" s="76"/>
      <c r="C111" s="76"/>
      <c r="D111" s="79"/>
      <c r="E111" s="76"/>
      <c r="F111" s="76"/>
      <c r="G111" s="76"/>
    </row>
    <row r="112" customFormat="false" ht="15" hidden="false" customHeight="false" outlineLevel="0" collapsed="false">
      <c r="A112" s="76"/>
      <c r="B112" s="76"/>
      <c r="C112" s="76"/>
      <c r="D112" s="79"/>
      <c r="E112" s="76"/>
      <c r="F112" s="76"/>
      <c r="G112" s="76"/>
    </row>
    <row r="113" customFormat="false" ht="15" hidden="false" customHeight="false" outlineLevel="0" collapsed="false">
      <c r="A113" s="76"/>
      <c r="B113" s="76"/>
      <c r="C113" s="76"/>
      <c r="D113" s="79"/>
      <c r="E113" s="76"/>
      <c r="F113" s="76"/>
      <c r="G113" s="76"/>
    </row>
    <row r="114" customFormat="false" ht="15" hidden="false" customHeight="false" outlineLevel="0" collapsed="false">
      <c r="A114" s="76"/>
      <c r="B114" s="76"/>
      <c r="C114" s="76"/>
      <c r="D114" s="79"/>
      <c r="E114" s="76"/>
      <c r="F114" s="76"/>
      <c r="G114" s="76"/>
    </row>
    <row r="115" customFormat="false" ht="15" hidden="false" customHeight="false" outlineLevel="0" collapsed="false">
      <c r="A115" s="76"/>
      <c r="B115" s="76"/>
      <c r="C115" s="76"/>
      <c r="D115" s="79"/>
      <c r="E115" s="76"/>
      <c r="F115" s="76"/>
      <c r="G115" s="76"/>
    </row>
    <row r="116" customFormat="false" ht="15" hidden="false" customHeight="false" outlineLevel="0" collapsed="false">
      <c r="A116" s="76"/>
      <c r="B116" s="76"/>
      <c r="C116" s="76"/>
      <c r="D116" s="79"/>
      <c r="E116" s="76"/>
      <c r="F116" s="76"/>
      <c r="G116" s="76"/>
    </row>
    <row r="117" customFormat="false" ht="15" hidden="false" customHeight="false" outlineLevel="0" collapsed="false">
      <c r="A117" s="76"/>
      <c r="B117" s="76"/>
      <c r="C117" s="76"/>
      <c r="D117" s="79"/>
      <c r="E117" s="76"/>
      <c r="F117" s="76"/>
      <c r="G117" s="76"/>
    </row>
    <row r="118" customFormat="false" ht="15" hidden="false" customHeight="false" outlineLevel="0" collapsed="false">
      <c r="A118" s="76"/>
      <c r="B118" s="76"/>
      <c r="C118" s="76"/>
      <c r="D118" s="79"/>
      <c r="E118" s="76"/>
      <c r="F118" s="76"/>
      <c r="G118" s="76"/>
    </row>
    <row r="119" customFormat="false" ht="15" hidden="false" customHeight="false" outlineLevel="0" collapsed="false">
      <c r="A119" s="76"/>
      <c r="B119" s="76"/>
      <c r="C119" s="76"/>
      <c r="D119" s="79"/>
      <c r="E119" s="76"/>
      <c r="F119" s="76"/>
      <c r="G119" s="76"/>
    </row>
    <row r="120" customFormat="false" ht="15" hidden="false" customHeight="false" outlineLevel="0" collapsed="false">
      <c r="A120" s="76"/>
      <c r="B120" s="76"/>
      <c r="C120" s="76"/>
      <c r="D120" s="79"/>
      <c r="E120" s="76"/>
      <c r="F120" s="76"/>
      <c r="G120" s="76"/>
    </row>
    <row r="121" customFormat="false" ht="15" hidden="false" customHeight="false" outlineLevel="0" collapsed="false">
      <c r="A121" s="76"/>
      <c r="B121" s="76"/>
      <c r="C121" s="76"/>
      <c r="D121" s="79"/>
      <c r="E121" s="76"/>
      <c r="F121" s="76"/>
      <c r="G121" s="76"/>
    </row>
    <row r="122" customFormat="false" ht="15" hidden="false" customHeight="false" outlineLevel="0" collapsed="false">
      <c r="A122" s="76"/>
      <c r="B122" s="76"/>
      <c r="C122" s="76"/>
      <c r="D122" s="79"/>
      <c r="E122" s="76"/>
      <c r="F122" s="76"/>
      <c r="G122" s="76"/>
    </row>
    <row r="123" customFormat="false" ht="15" hidden="false" customHeight="false" outlineLevel="0" collapsed="false">
      <c r="A123" s="76"/>
      <c r="B123" s="76"/>
      <c r="C123" s="76"/>
      <c r="D123" s="79"/>
      <c r="E123" s="76"/>
      <c r="F123" s="76"/>
      <c r="G123" s="76"/>
    </row>
    <row r="124" customFormat="false" ht="15" hidden="false" customHeight="false" outlineLevel="0" collapsed="false">
      <c r="A124" s="76"/>
      <c r="B124" s="76"/>
      <c r="C124" s="76"/>
      <c r="D124" s="79"/>
      <c r="E124" s="76"/>
      <c r="F124" s="76"/>
      <c r="G124" s="76"/>
    </row>
    <row r="125" customFormat="false" ht="15" hidden="false" customHeight="false" outlineLevel="0" collapsed="false">
      <c r="A125" s="76"/>
      <c r="B125" s="76"/>
      <c r="C125" s="76"/>
      <c r="D125" s="79"/>
      <c r="E125" s="76"/>
      <c r="F125" s="76"/>
      <c r="G125" s="76"/>
    </row>
    <row r="126" customFormat="false" ht="15" hidden="false" customHeight="false" outlineLevel="0" collapsed="false">
      <c r="A126" s="76"/>
      <c r="B126" s="76"/>
      <c r="C126" s="76"/>
      <c r="D126" s="79"/>
      <c r="E126" s="76"/>
      <c r="F126" s="76"/>
      <c r="G126" s="76"/>
    </row>
    <row r="127" customFormat="false" ht="15" hidden="false" customHeight="false" outlineLevel="0" collapsed="false">
      <c r="A127" s="76"/>
      <c r="B127" s="76"/>
      <c r="C127" s="76"/>
      <c r="D127" s="79"/>
      <c r="E127" s="76"/>
      <c r="F127" s="76"/>
      <c r="G127" s="76"/>
    </row>
    <row r="128" customFormat="false" ht="15" hidden="false" customHeight="false" outlineLevel="0" collapsed="false">
      <c r="A128" s="76"/>
      <c r="B128" s="76"/>
      <c r="C128" s="76"/>
      <c r="D128" s="79"/>
      <c r="E128" s="76"/>
      <c r="F128" s="76"/>
      <c r="G128" s="76"/>
    </row>
    <row r="129" customFormat="false" ht="15" hidden="false" customHeight="false" outlineLevel="0" collapsed="false">
      <c r="A129" s="76"/>
      <c r="B129" s="76"/>
      <c r="C129" s="76"/>
      <c r="D129" s="79"/>
      <c r="E129" s="76"/>
      <c r="F129" s="76"/>
      <c r="G129" s="76"/>
    </row>
    <row r="130" customFormat="false" ht="15" hidden="false" customHeight="false" outlineLevel="0" collapsed="false">
      <c r="A130" s="76"/>
      <c r="B130" s="76"/>
      <c r="C130" s="76"/>
      <c r="D130" s="79"/>
      <c r="E130" s="76"/>
      <c r="F130" s="76"/>
      <c r="G130" s="76"/>
    </row>
    <row r="131" customFormat="false" ht="15" hidden="false" customHeight="false" outlineLevel="0" collapsed="false">
      <c r="A131" s="76"/>
      <c r="B131" s="76"/>
      <c r="C131" s="76"/>
      <c r="D131" s="79"/>
      <c r="E131" s="76"/>
      <c r="F131" s="76"/>
      <c r="G131" s="76"/>
    </row>
    <row r="132" customFormat="false" ht="15" hidden="false" customHeight="false" outlineLevel="0" collapsed="false">
      <c r="A132" s="76"/>
      <c r="B132" s="76"/>
      <c r="C132" s="76"/>
      <c r="D132" s="79"/>
      <c r="E132" s="76"/>
      <c r="F132" s="76"/>
      <c r="G132" s="76"/>
    </row>
    <row r="133" customFormat="false" ht="15" hidden="false" customHeight="false" outlineLevel="0" collapsed="false">
      <c r="A133" s="76"/>
      <c r="B133" s="76"/>
      <c r="C133" s="76"/>
      <c r="D133" s="79"/>
      <c r="E133" s="76"/>
      <c r="F133" s="76"/>
      <c r="G133" s="76"/>
    </row>
    <row r="134" customFormat="false" ht="15" hidden="false" customHeight="false" outlineLevel="0" collapsed="false">
      <c r="A134" s="76"/>
      <c r="B134" s="76"/>
      <c r="C134" s="76"/>
      <c r="D134" s="79"/>
      <c r="E134" s="76"/>
      <c r="F134" s="76"/>
      <c r="G134" s="76"/>
    </row>
    <row r="135" customFormat="false" ht="15" hidden="false" customHeight="false" outlineLevel="0" collapsed="false">
      <c r="A135" s="76"/>
      <c r="B135" s="76"/>
      <c r="C135" s="76"/>
      <c r="D135" s="79"/>
      <c r="E135" s="76"/>
      <c r="F135" s="76"/>
      <c r="G135" s="76"/>
    </row>
    <row r="136" customFormat="false" ht="15" hidden="false" customHeight="false" outlineLevel="0" collapsed="false">
      <c r="A136" s="76"/>
      <c r="B136" s="76"/>
      <c r="C136" s="76"/>
      <c r="D136" s="79"/>
      <c r="E136" s="76"/>
      <c r="F136" s="76"/>
      <c r="G136" s="76"/>
    </row>
    <row r="137" customFormat="false" ht="15" hidden="false" customHeight="false" outlineLevel="0" collapsed="false">
      <c r="A137" s="76"/>
      <c r="B137" s="76"/>
      <c r="C137" s="76"/>
      <c r="D137" s="79"/>
      <c r="E137" s="76"/>
      <c r="F137" s="76"/>
      <c r="G137" s="76"/>
    </row>
    <row r="138" customFormat="false" ht="15" hidden="false" customHeight="false" outlineLevel="0" collapsed="false">
      <c r="A138" s="76"/>
      <c r="B138" s="76"/>
      <c r="C138" s="76"/>
      <c r="D138" s="79"/>
      <c r="E138" s="76"/>
      <c r="F138" s="76"/>
      <c r="G138" s="76"/>
    </row>
    <row r="139" customFormat="false" ht="15" hidden="false" customHeight="false" outlineLevel="0" collapsed="false">
      <c r="A139" s="76"/>
      <c r="B139" s="76"/>
      <c r="C139" s="76"/>
      <c r="D139" s="79"/>
      <c r="E139" s="76"/>
      <c r="F139" s="76"/>
      <c r="G139" s="76"/>
    </row>
    <row r="140" customFormat="false" ht="15" hidden="false" customHeight="false" outlineLevel="0" collapsed="false">
      <c r="A140" s="76"/>
      <c r="B140" s="76"/>
      <c r="C140" s="76"/>
      <c r="D140" s="79"/>
      <c r="E140" s="76"/>
      <c r="F140" s="76"/>
      <c r="G140" s="76"/>
    </row>
    <row r="141" customFormat="false" ht="15" hidden="false" customHeight="false" outlineLevel="0" collapsed="false">
      <c r="A141" s="76"/>
      <c r="B141" s="76"/>
      <c r="C141" s="76"/>
      <c r="D141" s="79"/>
      <c r="E141" s="76"/>
      <c r="F141" s="76"/>
      <c r="G141" s="76"/>
    </row>
    <row r="142" customFormat="false" ht="15" hidden="false" customHeight="false" outlineLevel="0" collapsed="false">
      <c r="A142" s="76"/>
      <c r="B142" s="76"/>
      <c r="C142" s="76"/>
      <c r="D142" s="79"/>
      <c r="E142" s="76"/>
      <c r="F142" s="76"/>
      <c r="G142" s="76"/>
    </row>
    <row r="143" customFormat="false" ht="15" hidden="false" customHeight="false" outlineLevel="0" collapsed="false">
      <c r="A143" s="76"/>
      <c r="B143" s="76"/>
      <c r="C143" s="76"/>
      <c r="D143" s="79"/>
      <c r="E143" s="76"/>
      <c r="F143" s="76"/>
      <c r="G143" s="76"/>
    </row>
    <row r="144" customFormat="false" ht="15" hidden="false" customHeight="false" outlineLevel="0" collapsed="false">
      <c r="A144" s="76"/>
      <c r="B144" s="76"/>
      <c r="C144" s="76"/>
      <c r="D144" s="79"/>
      <c r="E144" s="76"/>
      <c r="F144" s="76"/>
      <c r="G144" s="76"/>
    </row>
    <row r="145" customFormat="false" ht="15" hidden="false" customHeight="false" outlineLevel="0" collapsed="false">
      <c r="A145" s="76"/>
      <c r="B145" s="76"/>
      <c r="C145" s="76"/>
      <c r="D145" s="79"/>
      <c r="E145" s="76"/>
      <c r="F145" s="76"/>
      <c r="G145" s="76"/>
    </row>
    <row r="146" customFormat="false" ht="15" hidden="false" customHeight="false" outlineLevel="0" collapsed="false">
      <c r="A146" s="76"/>
      <c r="B146" s="76"/>
      <c r="C146" s="76"/>
      <c r="D146" s="79"/>
      <c r="E146" s="76"/>
      <c r="F146" s="76"/>
      <c r="G146" s="76"/>
    </row>
    <row r="147" customFormat="false" ht="15" hidden="false" customHeight="false" outlineLevel="0" collapsed="false">
      <c r="A147" s="76"/>
      <c r="B147" s="76"/>
      <c r="C147" s="76"/>
      <c r="D147" s="79"/>
      <c r="E147" s="76"/>
      <c r="F147" s="76"/>
      <c r="G147" s="76"/>
    </row>
    <row r="148" customFormat="false" ht="15" hidden="false" customHeight="false" outlineLevel="0" collapsed="false">
      <c r="A148" s="76"/>
      <c r="B148" s="76"/>
      <c r="C148" s="76"/>
      <c r="D148" s="79"/>
      <c r="E148" s="76"/>
      <c r="F148" s="76"/>
      <c r="G148" s="76"/>
    </row>
    <row r="149" customFormat="false" ht="15" hidden="false" customHeight="false" outlineLevel="0" collapsed="false">
      <c r="A149" s="76"/>
      <c r="B149" s="76"/>
      <c r="C149" s="76"/>
      <c r="D149" s="79"/>
      <c r="E149" s="76"/>
      <c r="F149" s="76"/>
      <c r="G149" s="76"/>
    </row>
    <row r="150" customFormat="false" ht="15" hidden="false" customHeight="false" outlineLevel="0" collapsed="false">
      <c r="A150" s="76"/>
      <c r="B150" s="76"/>
      <c r="C150" s="76"/>
      <c r="D150" s="79"/>
      <c r="E150" s="76"/>
      <c r="F150" s="76"/>
      <c r="G150" s="76"/>
    </row>
    <row r="151" customFormat="false" ht="15" hidden="false" customHeight="false" outlineLevel="0" collapsed="false">
      <c r="A151" s="76"/>
      <c r="B151" s="76"/>
      <c r="C151" s="76"/>
      <c r="D151" s="79"/>
      <c r="E151" s="76"/>
      <c r="F151" s="76"/>
      <c r="G151" s="76"/>
    </row>
    <row r="152" customFormat="false" ht="15" hidden="false" customHeight="false" outlineLevel="0" collapsed="false">
      <c r="A152" s="76"/>
      <c r="B152" s="76"/>
      <c r="C152" s="76"/>
      <c r="D152" s="79"/>
      <c r="E152" s="76"/>
      <c r="F152" s="76"/>
      <c r="G152" s="76"/>
    </row>
    <row r="153" customFormat="false" ht="15" hidden="false" customHeight="false" outlineLevel="0" collapsed="false">
      <c r="A153" s="76"/>
      <c r="B153" s="76"/>
      <c r="C153" s="76"/>
      <c r="D153" s="79"/>
      <c r="E153" s="76"/>
      <c r="F153" s="76"/>
      <c r="G153" s="76"/>
    </row>
    <row r="154" customFormat="false" ht="15" hidden="false" customHeight="false" outlineLevel="0" collapsed="false">
      <c r="A154" s="76"/>
      <c r="B154" s="76"/>
      <c r="C154" s="76"/>
      <c r="D154" s="79"/>
      <c r="E154" s="76"/>
      <c r="F154" s="76"/>
      <c r="G154" s="76"/>
    </row>
    <row r="155" customFormat="false" ht="15" hidden="false" customHeight="false" outlineLevel="0" collapsed="false">
      <c r="A155" s="76"/>
      <c r="B155" s="76"/>
      <c r="C155" s="76"/>
      <c r="D155" s="79"/>
      <c r="E155" s="76"/>
      <c r="F155" s="76"/>
      <c r="G155" s="76"/>
    </row>
    <row r="156" customFormat="false" ht="15" hidden="false" customHeight="false" outlineLevel="0" collapsed="false">
      <c r="A156" s="76"/>
      <c r="B156" s="76"/>
      <c r="C156" s="76"/>
      <c r="D156" s="79"/>
      <c r="E156" s="76"/>
      <c r="F156" s="76"/>
      <c r="G156" s="76"/>
    </row>
    <row r="157" customFormat="false" ht="15" hidden="false" customHeight="false" outlineLevel="0" collapsed="false">
      <c r="A157" s="76"/>
      <c r="B157" s="76"/>
      <c r="C157" s="76"/>
      <c r="D157" s="79"/>
      <c r="E157" s="76"/>
      <c r="F157" s="76"/>
      <c r="G157" s="76"/>
    </row>
    <row r="158" customFormat="false" ht="15" hidden="false" customHeight="false" outlineLevel="0" collapsed="false">
      <c r="A158" s="76"/>
      <c r="B158" s="76"/>
      <c r="C158" s="76"/>
      <c r="D158" s="79"/>
      <c r="E158" s="76"/>
      <c r="F158" s="76"/>
      <c r="G158" s="76"/>
    </row>
    <row r="159" customFormat="false" ht="15" hidden="false" customHeight="false" outlineLevel="0" collapsed="false">
      <c r="A159" s="76"/>
      <c r="B159" s="76"/>
      <c r="C159" s="76"/>
      <c r="D159" s="79"/>
      <c r="E159" s="76"/>
      <c r="F159" s="76"/>
      <c r="G159" s="76"/>
    </row>
    <row r="160" customFormat="false" ht="15" hidden="false" customHeight="false" outlineLevel="0" collapsed="false">
      <c r="A160" s="76"/>
      <c r="B160" s="76"/>
      <c r="C160" s="76"/>
      <c r="D160" s="79"/>
      <c r="E160" s="76"/>
      <c r="F160" s="76"/>
      <c r="G160" s="76"/>
    </row>
    <row r="161" customFormat="false" ht="15" hidden="false" customHeight="false" outlineLevel="0" collapsed="false">
      <c r="A161" s="76"/>
      <c r="B161" s="76"/>
      <c r="C161" s="76"/>
      <c r="D161" s="79"/>
      <c r="E161" s="76"/>
      <c r="F161" s="76"/>
      <c r="G161" s="76"/>
    </row>
    <row r="162" customFormat="false" ht="15" hidden="false" customHeight="false" outlineLevel="0" collapsed="false">
      <c r="A162" s="76"/>
      <c r="B162" s="76"/>
      <c r="C162" s="76"/>
      <c r="D162" s="79"/>
      <c r="E162" s="76"/>
      <c r="F162" s="76"/>
      <c r="G162" s="76"/>
    </row>
    <row r="163" customFormat="false" ht="15" hidden="false" customHeight="false" outlineLevel="0" collapsed="false">
      <c r="A163" s="76"/>
      <c r="B163" s="76"/>
      <c r="C163" s="76"/>
      <c r="D163" s="79"/>
      <c r="E163" s="76"/>
      <c r="F163" s="76"/>
      <c r="G163" s="76"/>
    </row>
    <row r="164" customFormat="false" ht="15" hidden="false" customHeight="false" outlineLevel="0" collapsed="false">
      <c r="A164" s="76"/>
      <c r="B164" s="76"/>
      <c r="C164" s="76"/>
      <c r="D164" s="79"/>
      <c r="E164" s="76"/>
      <c r="F164" s="76"/>
      <c r="G164" s="76"/>
    </row>
    <row r="165" customFormat="false" ht="15" hidden="false" customHeight="false" outlineLevel="0" collapsed="false">
      <c r="A165" s="76"/>
      <c r="B165" s="76"/>
      <c r="C165" s="76"/>
      <c r="D165" s="79"/>
      <c r="E165" s="76"/>
      <c r="F165" s="76"/>
      <c r="G165" s="76"/>
    </row>
    <row r="166" customFormat="false" ht="15" hidden="false" customHeight="false" outlineLevel="0" collapsed="false">
      <c r="A166" s="76"/>
      <c r="B166" s="76"/>
      <c r="C166" s="76"/>
      <c r="D166" s="79"/>
      <c r="E166" s="76"/>
      <c r="F166" s="76"/>
      <c r="G166" s="76"/>
    </row>
    <row r="167" customFormat="false" ht="15" hidden="false" customHeight="false" outlineLevel="0" collapsed="false">
      <c r="A167" s="76"/>
      <c r="B167" s="76"/>
      <c r="C167" s="76"/>
      <c r="D167" s="79"/>
      <c r="E167" s="76"/>
      <c r="F167" s="76"/>
      <c r="G167" s="76"/>
    </row>
    <row r="168" customFormat="false" ht="15" hidden="false" customHeight="false" outlineLevel="0" collapsed="false">
      <c r="A168" s="76"/>
      <c r="B168" s="76"/>
      <c r="C168" s="76"/>
      <c r="D168" s="79"/>
      <c r="E168" s="76"/>
      <c r="F168" s="76"/>
      <c r="G168" s="76"/>
    </row>
    <row r="169" customFormat="false" ht="15" hidden="false" customHeight="false" outlineLevel="0" collapsed="false">
      <c r="A169" s="76"/>
      <c r="B169" s="76"/>
      <c r="C169" s="76"/>
      <c r="D169" s="79"/>
      <c r="E169" s="76"/>
      <c r="F169" s="76"/>
      <c r="G169" s="76"/>
    </row>
    <row r="170" customFormat="false" ht="15" hidden="false" customHeight="false" outlineLevel="0" collapsed="false">
      <c r="A170" s="76"/>
      <c r="B170" s="76"/>
      <c r="C170" s="76"/>
      <c r="D170" s="79"/>
      <c r="E170" s="76"/>
      <c r="F170" s="76"/>
      <c r="G170" s="76"/>
    </row>
    <row r="171" customFormat="false" ht="15" hidden="false" customHeight="false" outlineLevel="0" collapsed="false">
      <c r="A171" s="76"/>
      <c r="B171" s="76"/>
      <c r="C171" s="76"/>
      <c r="D171" s="79"/>
      <c r="E171" s="76"/>
      <c r="F171" s="76"/>
      <c r="G171" s="76"/>
    </row>
    <row r="172" customFormat="false" ht="15" hidden="false" customHeight="false" outlineLevel="0" collapsed="false">
      <c r="A172" s="76"/>
      <c r="B172" s="76"/>
      <c r="C172" s="76"/>
      <c r="D172" s="79"/>
      <c r="E172" s="76"/>
      <c r="F172" s="76"/>
      <c r="G172" s="76"/>
    </row>
    <row r="173" customFormat="false" ht="15" hidden="false" customHeight="false" outlineLevel="0" collapsed="false">
      <c r="A173" s="76"/>
      <c r="B173" s="76"/>
      <c r="C173" s="76"/>
      <c r="D173" s="79"/>
      <c r="E173" s="76"/>
      <c r="F173" s="76"/>
      <c r="G173" s="76"/>
    </row>
    <row r="174" customFormat="false" ht="15" hidden="false" customHeight="false" outlineLevel="0" collapsed="false">
      <c r="A174" s="76"/>
      <c r="B174" s="76"/>
      <c r="C174" s="76"/>
      <c r="D174" s="79"/>
      <c r="E174" s="76"/>
      <c r="F174" s="76"/>
      <c r="G174" s="76"/>
    </row>
    <row r="175" customFormat="false" ht="15" hidden="false" customHeight="false" outlineLevel="0" collapsed="false">
      <c r="A175" s="76"/>
      <c r="B175" s="76"/>
      <c r="C175" s="76"/>
      <c r="D175" s="79"/>
      <c r="E175" s="76"/>
      <c r="F175" s="76"/>
      <c r="G175" s="76"/>
    </row>
    <row r="176" customFormat="false" ht="15" hidden="false" customHeight="false" outlineLevel="0" collapsed="false">
      <c r="A176" s="76"/>
      <c r="B176" s="76"/>
      <c r="C176" s="76"/>
      <c r="D176" s="79"/>
      <c r="E176" s="76"/>
      <c r="F176" s="76"/>
      <c r="G176" s="76"/>
    </row>
    <row r="177" customFormat="false" ht="15" hidden="false" customHeight="false" outlineLevel="0" collapsed="false">
      <c r="A177" s="76"/>
      <c r="B177" s="76"/>
      <c r="C177" s="76"/>
      <c r="D177" s="79"/>
      <c r="E177" s="76"/>
      <c r="F177" s="76"/>
      <c r="G177" s="76"/>
    </row>
    <row r="178" customFormat="false" ht="15" hidden="false" customHeight="false" outlineLevel="0" collapsed="false">
      <c r="A178" s="76"/>
      <c r="B178" s="76"/>
      <c r="C178" s="76"/>
      <c r="D178" s="79"/>
      <c r="E178" s="76"/>
      <c r="F178" s="76"/>
      <c r="G178" s="76"/>
    </row>
    <row r="179" customFormat="false" ht="15" hidden="false" customHeight="false" outlineLevel="0" collapsed="false">
      <c r="A179" s="76"/>
      <c r="B179" s="76"/>
      <c r="C179" s="76"/>
      <c r="D179" s="79"/>
      <c r="E179" s="76"/>
      <c r="F179" s="76"/>
      <c r="G179" s="76"/>
    </row>
    <row r="180" customFormat="false" ht="15" hidden="false" customHeight="false" outlineLevel="0" collapsed="false">
      <c r="A180" s="76"/>
      <c r="B180" s="76"/>
      <c r="C180" s="76"/>
      <c r="D180" s="79"/>
      <c r="E180" s="76"/>
      <c r="F180" s="76"/>
      <c r="G180" s="76"/>
    </row>
    <row r="181" customFormat="false" ht="15" hidden="false" customHeight="false" outlineLevel="0" collapsed="false">
      <c r="A181" s="76"/>
      <c r="B181" s="76"/>
      <c r="C181" s="76"/>
      <c r="D181" s="79"/>
      <c r="E181" s="76"/>
      <c r="F181" s="76"/>
      <c r="G181" s="76"/>
    </row>
    <row r="182" customFormat="false" ht="15" hidden="false" customHeight="false" outlineLevel="0" collapsed="false">
      <c r="A182" s="76"/>
      <c r="B182" s="76"/>
      <c r="C182" s="76"/>
      <c r="D182" s="79"/>
      <c r="E182" s="76"/>
      <c r="F182" s="76"/>
      <c r="G182" s="76"/>
    </row>
    <row r="183" customFormat="false" ht="15" hidden="false" customHeight="false" outlineLevel="0" collapsed="false">
      <c r="A183" s="76"/>
      <c r="B183" s="76"/>
      <c r="C183" s="76"/>
      <c r="D183" s="79"/>
      <c r="E183" s="76"/>
      <c r="F183" s="76"/>
      <c r="G183" s="76"/>
    </row>
    <row r="184" customFormat="false" ht="15" hidden="false" customHeight="false" outlineLevel="0" collapsed="false">
      <c r="A184" s="76"/>
      <c r="B184" s="76"/>
      <c r="C184" s="76"/>
      <c r="D184" s="79"/>
      <c r="E184" s="76"/>
      <c r="F184" s="76"/>
      <c r="G184" s="76"/>
    </row>
    <row r="185" customFormat="false" ht="15" hidden="false" customHeight="false" outlineLevel="0" collapsed="false">
      <c r="A185" s="76"/>
      <c r="B185" s="76"/>
      <c r="C185" s="76"/>
      <c r="D185" s="79"/>
      <c r="E185" s="76"/>
      <c r="F185" s="76"/>
      <c r="G185" s="76"/>
    </row>
    <row r="186" customFormat="false" ht="15" hidden="false" customHeight="false" outlineLevel="0" collapsed="false">
      <c r="A186" s="76"/>
      <c r="B186" s="76"/>
      <c r="C186" s="76"/>
      <c r="D186" s="79"/>
      <c r="E186" s="76"/>
      <c r="F186" s="76"/>
      <c r="G186" s="76"/>
    </row>
    <row r="187" customFormat="false" ht="15" hidden="false" customHeight="false" outlineLevel="0" collapsed="false">
      <c r="A187" s="76"/>
      <c r="B187" s="76"/>
      <c r="C187" s="76"/>
      <c r="D187" s="79"/>
      <c r="E187" s="76"/>
      <c r="F187" s="76"/>
      <c r="G187" s="76"/>
    </row>
    <row r="188" customFormat="false" ht="15" hidden="false" customHeight="false" outlineLevel="0" collapsed="false">
      <c r="A188" s="76"/>
      <c r="B188" s="76"/>
      <c r="C188" s="76"/>
      <c r="D188" s="79"/>
      <c r="E188" s="76"/>
      <c r="F188" s="76"/>
      <c r="G188" s="76"/>
    </row>
    <row r="189" customFormat="false" ht="15" hidden="false" customHeight="false" outlineLevel="0" collapsed="false">
      <c r="A189" s="76"/>
      <c r="B189" s="76"/>
      <c r="C189" s="76"/>
      <c r="D189" s="79"/>
      <c r="E189" s="76"/>
      <c r="F189" s="76"/>
      <c r="G189" s="76"/>
    </row>
    <row r="190" customFormat="false" ht="15" hidden="false" customHeight="false" outlineLevel="0" collapsed="false">
      <c r="A190" s="76"/>
      <c r="B190" s="76"/>
      <c r="C190" s="76"/>
      <c r="D190" s="79"/>
      <c r="E190" s="76"/>
      <c r="F190" s="76"/>
      <c r="G190" s="76"/>
    </row>
    <row r="191" customFormat="false" ht="15" hidden="false" customHeight="false" outlineLevel="0" collapsed="false">
      <c r="A191" s="76"/>
      <c r="B191" s="76"/>
      <c r="C191" s="76"/>
      <c r="D191" s="79"/>
      <c r="E191" s="76"/>
      <c r="F191" s="76"/>
      <c r="G191" s="76"/>
    </row>
    <row r="192" customFormat="false" ht="15" hidden="false" customHeight="false" outlineLevel="0" collapsed="false">
      <c r="A192" s="76"/>
      <c r="B192" s="76"/>
      <c r="C192" s="76"/>
      <c r="D192" s="79"/>
      <c r="E192" s="76"/>
      <c r="F192" s="76"/>
      <c r="G192" s="76"/>
    </row>
    <row r="193" customFormat="false" ht="15" hidden="false" customHeight="false" outlineLevel="0" collapsed="false">
      <c r="A193" s="76"/>
      <c r="B193" s="76"/>
      <c r="C193" s="76"/>
      <c r="D193" s="79"/>
      <c r="E193" s="76"/>
      <c r="F193" s="76"/>
      <c r="G193" s="76"/>
    </row>
    <row r="194" customFormat="false" ht="15" hidden="false" customHeight="false" outlineLevel="0" collapsed="false">
      <c r="A194" s="76"/>
      <c r="B194" s="76"/>
      <c r="C194" s="76"/>
      <c r="D194" s="79"/>
      <c r="E194" s="76"/>
      <c r="F194" s="76"/>
      <c r="G194" s="76"/>
    </row>
    <row r="195" customFormat="false" ht="15" hidden="false" customHeight="false" outlineLevel="0" collapsed="false">
      <c r="A195" s="76"/>
      <c r="B195" s="76"/>
      <c r="C195" s="76"/>
      <c r="D195" s="79"/>
      <c r="E195" s="76"/>
      <c r="F195" s="76"/>
      <c r="G195" s="76"/>
    </row>
    <row r="196" customFormat="false" ht="15" hidden="false" customHeight="false" outlineLevel="0" collapsed="false">
      <c r="A196" s="76"/>
      <c r="B196" s="76"/>
      <c r="C196" s="76"/>
      <c r="D196" s="79"/>
      <c r="E196" s="76"/>
      <c r="F196" s="76"/>
      <c r="G196" s="76"/>
    </row>
    <row r="197" customFormat="false" ht="15" hidden="false" customHeight="false" outlineLevel="0" collapsed="false">
      <c r="A197" s="76"/>
      <c r="B197" s="76"/>
      <c r="C197" s="76"/>
      <c r="D197" s="79"/>
      <c r="E197" s="76"/>
      <c r="F197" s="76"/>
      <c r="G197" s="76"/>
    </row>
    <row r="198" customFormat="false" ht="15" hidden="false" customHeight="false" outlineLevel="0" collapsed="false">
      <c r="A198" s="76"/>
      <c r="B198" s="76"/>
      <c r="C198" s="76"/>
      <c r="D198" s="79"/>
      <c r="E198" s="76"/>
      <c r="F198" s="76"/>
      <c r="G198" s="76"/>
    </row>
    <row r="199" customFormat="false" ht="15" hidden="false" customHeight="false" outlineLevel="0" collapsed="false">
      <c r="A199" s="76"/>
      <c r="B199" s="76"/>
      <c r="C199" s="76"/>
      <c r="D199" s="79"/>
      <c r="E199" s="76"/>
      <c r="F199" s="76"/>
      <c r="G199" s="76"/>
    </row>
    <row r="200" customFormat="false" ht="15" hidden="false" customHeight="false" outlineLevel="0" collapsed="false">
      <c r="A200" s="76"/>
      <c r="B200" s="76"/>
      <c r="C200" s="76"/>
      <c r="D200" s="79"/>
      <c r="E200" s="76"/>
      <c r="F200" s="76"/>
      <c r="G200" s="76"/>
    </row>
    <row r="201" customFormat="false" ht="15" hidden="false" customHeight="false" outlineLevel="0" collapsed="false">
      <c r="A201" s="76"/>
      <c r="B201" s="76"/>
      <c r="C201" s="76"/>
      <c r="D201" s="79"/>
      <c r="E201" s="76"/>
      <c r="F201" s="76"/>
      <c r="G201" s="76"/>
    </row>
    <row r="202" customFormat="false" ht="15" hidden="false" customHeight="false" outlineLevel="0" collapsed="false">
      <c r="A202" s="76"/>
      <c r="B202" s="76"/>
      <c r="C202" s="76"/>
      <c r="D202" s="79"/>
      <c r="E202" s="76"/>
      <c r="F202" s="76"/>
      <c r="G202" s="76"/>
    </row>
    <row r="203" customFormat="false" ht="15" hidden="false" customHeight="false" outlineLevel="0" collapsed="false">
      <c r="A203" s="76"/>
      <c r="B203" s="76"/>
      <c r="C203" s="76"/>
      <c r="D203" s="79"/>
      <c r="E203" s="76"/>
      <c r="F203" s="76"/>
      <c r="G203" s="76"/>
    </row>
    <row r="204" customFormat="false" ht="15" hidden="false" customHeight="false" outlineLevel="0" collapsed="false">
      <c r="A204" s="76"/>
      <c r="B204" s="76"/>
      <c r="C204" s="76"/>
      <c r="D204" s="79"/>
      <c r="E204" s="76"/>
      <c r="F204" s="76"/>
      <c r="G204" s="76"/>
    </row>
    <row r="205" customFormat="false" ht="15" hidden="false" customHeight="false" outlineLevel="0" collapsed="false">
      <c r="A205" s="76"/>
      <c r="B205" s="76"/>
      <c r="C205" s="76"/>
      <c r="D205" s="79"/>
      <c r="E205" s="76"/>
      <c r="F205" s="76"/>
      <c r="G205" s="76"/>
    </row>
    <row r="206" customFormat="false" ht="15" hidden="false" customHeight="false" outlineLevel="0" collapsed="false">
      <c r="A206" s="76"/>
      <c r="B206" s="76"/>
      <c r="C206" s="76"/>
      <c r="D206" s="79"/>
      <c r="E206" s="76"/>
      <c r="F206" s="76"/>
      <c r="G206" s="76"/>
    </row>
    <row r="207" customFormat="false" ht="15" hidden="false" customHeight="false" outlineLevel="0" collapsed="false">
      <c r="A207" s="76"/>
      <c r="B207" s="76"/>
      <c r="C207" s="76"/>
      <c r="D207" s="79"/>
      <c r="E207" s="76"/>
      <c r="F207" s="76"/>
      <c r="G207" s="76"/>
    </row>
    <row r="208" customFormat="false" ht="15" hidden="false" customHeight="false" outlineLevel="0" collapsed="false">
      <c r="A208" s="76"/>
      <c r="B208" s="76"/>
      <c r="C208" s="76"/>
      <c r="D208" s="79"/>
      <c r="E208" s="76"/>
      <c r="F208" s="76"/>
      <c r="G208" s="76"/>
    </row>
    <row r="209" customFormat="false" ht="15" hidden="false" customHeight="false" outlineLevel="0" collapsed="false">
      <c r="A209" s="76"/>
      <c r="B209" s="76"/>
      <c r="C209" s="76"/>
      <c r="D209" s="79"/>
      <c r="E209" s="76"/>
      <c r="F209" s="76"/>
      <c r="G209" s="76"/>
    </row>
    <row r="210" customFormat="false" ht="15" hidden="false" customHeight="false" outlineLevel="0" collapsed="false">
      <c r="A210" s="76"/>
      <c r="B210" s="76"/>
      <c r="C210" s="76"/>
      <c r="D210" s="79"/>
      <c r="E210" s="76"/>
      <c r="F210" s="76"/>
      <c r="G210" s="76"/>
    </row>
    <row r="211" customFormat="false" ht="15" hidden="false" customHeight="false" outlineLevel="0" collapsed="false">
      <c r="A211" s="76"/>
      <c r="B211" s="76"/>
      <c r="C211" s="76"/>
      <c r="D211" s="79"/>
      <c r="E211" s="76"/>
      <c r="F211" s="76"/>
      <c r="G211" s="76"/>
    </row>
    <row r="212" customFormat="false" ht="15" hidden="false" customHeight="false" outlineLevel="0" collapsed="false">
      <c r="A212" s="76"/>
      <c r="B212" s="76"/>
      <c r="C212" s="76"/>
      <c r="D212" s="79"/>
      <c r="E212" s="76"/>
      <c r="F212" s="76"/>
      <c r="G212" s="76"/>
    </row>
    <row r="213" customFormat="false" ht="15" hidden="false" customHeight="false" outlineLevel="0" collapsed="false">
      <c r="A213" s="76"/>
      <c r="B213" s="76"/>
      <c r="C213" s="76"/>
      <c r="D213" s="79"/>
      <c r="E213" s="76"/>
      <c r="F213" s="76"/>
      <c r="G213" s="76"/>
    </row>
    <row r="214" customFormat="false" ht="15" hidden="false" customHeight="false" outlineLevel="0" collapsed="false">
      <c r="A214" s="76"/>
      <c r="B214" s="76"/>
      <c r="C214" s="76"/>
      <c r="D214" s="79"/>
      <c r="E214" s="76"/>
      <c r="F214" s="76"/>
      <c r="G214" s="76"/>
    </row>
    <row r="215" customFormat="false" ht="15" hidden="false" customHeight="false" outlineLevel="0" collapsed="false">
      <c r="A215" s="76"/>
      <c r="B215" s="76"/>
      <c r="C215" s="76"/>
      <c r="D215" s="79"/>
      <c r="E215" s="76"/>
      <c r="F215" s="76"/>
      <c r="G215" s="76"/>
    </row>
    <row r="216" customFormat="false" ht="15" hidden="false" customHeight="false" outlineLevel="0" collapsed="false">
      <c r="A216" s="76"/>
      <c r="B216" s="76"/>
      <c r="C216" s="76"/>
      <c r="D216" s="79"/>
      <c r="E216" s="76"/>
      <c r="F216" s="76"/>
      <c r="G216" s="76"/>
    </row>
    <row r="217" customFormat="false" ht="15" hidden="false" customHeight="false" outlineLevel="0" collapsed="false">
      <c r="A217" s="76"/>
      <c r="B217" s="76"/>
      <c r="C217" s="76"/>
      <c r="D217" s="79"/>
      <c r="E217" s="76"/>
      <c r="F217" s="76"/>
      <c r="G217" s="76"/>
    </row>
    <row r="218" customFormat="false" ht="15" hidden="false" customHeight="false" outlineLevel="0" collapsed="false">
      <c r="A218" s="76"/>
      <c r="B218" s="76"/>
      <c r="C218" s="76"/>
      <c r="D218" s="79"/>
      <c r="E218" s="76"/>
      <c r="F218" s="76"/>
      <c r="G218" s="76"/>
    </row>
    <row r="219" customFormat="false" ht="15" hidden="false" customHeight="false" outlineLevel="0" collapsed="false">
      <c r="A219" s="76"/>
      <c r="B219" s="76"/>
      <c r="C219" s="76"/>
      <c r="D219" s="79"/>
      <c r="E219" s="76"/>
      <c r="F219" s="76"/>
      <c r="G219" s="76"/>
    </row>
    <row r="220" customFormat="false" ht="15" hidden="false" customHeight="false" outlineLevel="0" collapsed="false">
      <c r="A220" s="76"/>
      <c r="B220" s="76"/>
      <c r="C220" s="76"/>
      <c r="D220" s="79"/>
      <c r="E220" s="76"/>
      <c r="F220" s="76"/>
      <c r="G220" s="76"/>
    </row>
    <row r="221" customFormat="false" ht="15" hidden="false" customHeight="false" outlineLevel="0" collapsed="false">
      <c r="A221" s="76"/>
      <c r="B221" s="76"/>
      <c r="C221" s="76"/>
      <c r="D221" s="79"/>
      <c r="E221" s="76"/>
      <c r="F221" s="76"/>
      <c r="G221" s="76"/>
    </row>
    <row r="222" customFormat="false" ht="15" hidden="false" customHeight="false" outlineLevel="0" collapsed="false">
      <c r="A222" s="76"/>
      <c r="B222" s="76"/>
      <c r="C222" s="76"/>
      <c r="D222" s="79"/>
      <c r="E222" s="76"/>
      <c r="F222" s="76"/>
      <c r="G222" s="76"/>
    </row>
    <row r="223" customFormat="false" ht="15" hidden="false" customHeight="false" outlineLevel="0" collapsed="false">
      <c r="A223" s="76"/>
      <c r="B223" s="76"/>
      <c r="C223" s="76"/>
      <c r="D223" s="79"/>
      <c r="E223" s="76"/>
      <c r="F223" s="76"/>
      <c r="G223" s="76"/>
    </row>
    <row r="224" customFormat="false" ht="15" hidden="false" customHeight="false" outlineLevel="0" collapsed="false">
      <c r="A224" s="76"/>
      <c r="B224" s="76"/>
      <c r="C224" s="76"/>
      <c r="D224" s="79"/>
      <c r="E224" s="76"/>
      <c r="F224" s="76"/>
      <c r="G224" s="76"/>
    </row>
    <row r="225" customFormat="false" ht="15" hidden="false" customHeight="false" outlineLevel="0" collapsed="false">
      <c r="A225" s="76"/>
      <c r="B225" s="76"/>
      <c r="C225" s="76"/>
      <c r="D225" s="79"/>
      <c r="E225" s="76"/>
      <c r="F225" s="76"/>
      <c r="G225" s="76"/>
    </row>
    <row r="226" customFormat="false" ht="15" hidden="false" customHeight="false" outlineLevel="0" collapsed="false">
      <c r="A226" s="76"/>
      <c r="B226" s="76"/>
      <c r="C226" s="76"/>
      <c r="D226" s="79"/>
      <c r="E226" s="76"/>
      <c r="F226" s="76"/>
      <c r="G226" s="76"/>
    </row>
    <row r="227" customFormat="false" ht="15" hidden="false" customHeight="false" outlineLevel="0" collapsed="false">
      <c r="A227" s="76"/>
      <c r="B227" s="76"/>
      <c r="C227" s="76"/>
      <c r="D227" s="79"/>
      <c r="E227" s="76"/>
      <c r="F227" s="76"/>
      <c r="G227" s="76"/>
    </row>
    <row r="228" customFormat="false" ht="15" hidden="false" customHeight="false" outlineLevel="0" collapsed="false">
      <c r="A228" s="76"/>
      <c r="B228" s="76"/>
      <c r="C228" s="76"/>
      <c r="D228" s="79"/>
      <c r="E228" s="76"/>
      <c r="F228" s="76"/>
      <c r="G228" s="76"/>
    </row>
    <row r="229" customFormat="false" ht="15" hidden="false" customHeight="false" outlineLevel="0" collapsed="false">
      <c r="A229" s="76"/>
      <c r="B229" s="76"/>
      <c r="C229" s="76"/>
      <c r="D229" s="79"/>
      <c r="E229" s="76"/>
      <c r="F229" s="76"/>
      <c r="G229" s="76"/>
    </row>
    <row r="230" customFormat="false" ht="15" hidden="false" customHeight="false" outlineLevel="0" collapsed="false">
      <c r="A230" s="76"/>
      <c r="B230" s="76"/>
      <c r="C230" s="76"/>
      <c r="D230" s="79"/>
      <c r="E230" s="76"/>
      <c r="F230" s="76"/>
      <c r="G230" s="76"/>
    </row>
    <row r="231" customFormat="false" ht="15" hidden="false" customHeight="false" outlineLevel="0" collapsed="false">
      <c r="A231" s="76"/>
      <c r="B231" s="76"/>
      <c r="C231" s="76"/>
      <c r="D231" s="79"/>
      <c r="E231" s="76"/>
      <c r="F231" s="76"/>
      <c r="G231" s="76"/>
    </row>
    <row r="232" customFormat="false" ht="15" hidden="false" customHeight="false" outlineLevel="0" collapsed="false">
      <c r="A232" s="76"/>
      <c r="B232" s="76"/>
      <c r="C232" s="76"/>
      <c r="D232" s="79"/>
      <c r="E232" s="76"/>
      <c r="F232" s="76"/>
      <c r="G232" s="76"/>
    </row>
    <row r="233" customFormat="false" ht="15" hidden="false" customHeight="false" outlineLevel="0" collapsed="false">
      <c r="A233" s="76"/>
      <c r="B233" s="76"/>
      <c r="C233" s="76"/>
      <c r="D233" s="79"/>
      <c r="E233" s="76"/>
      <c r="F233" s="76"/>
      <c r="G233" s="76"/>
    </row>
    <row r="234" customFormat="false" ht="15" hidden="false" customHeight="false" outlineLevel="0" collapsed="false">
      <c r="A234" s="76"/>
      <c r="B234" s="76"/>
      <c r="C234" s="76"/>
      <c r="D234" s="79"/>
      <c r="E234" s="76"/>
      <c r="F234" s="76"/>
      <c r="G234" s="76"/>
    </row>
    <row r="235" customFormat="false" ht="15" hidden="false" customHeight="false" outlineLevel="0" collapsed="false">
      <c r="A235" s="76"/>
      <c r="B235" s="76"/>
      <c r="C235" s="76"/>
      <c r="D235" s="79"/>
      <c r="E235" s="76"/>
      <c r="F235" s="76"/>
      <c r="G235" s="76"/>
    </row>
    <row r="236" customFormat="false" ht="15" hidden="false" customHeight="false" outlineLevel="0" collapsed="false">
      <c r="A236" s="76"/>
      <c r="B236" s="76"/>
      <c r="C236" s="76"/>
      <c r="D236" s="79"/>
      <c r="E236" s="76"/>
      <c r="F236" s="76"/>
      <c r="G236" s="76"/>
    </row>
    <row r="237" customFormat="false" ht="15" hidden="false" customHeight="false" outlineLevel="0" collapsed="false">
      <c r="A237" s="76"/>
      <c r="B237" s="76"/>
      <c r="C237" s="76"/>
      <c r="D237" s="79"/>
      <c r="E237" s="76"/>
      <c r="F237" s="76"/>
      <c r="G237" s="76"/>
    </row>
    <row r="238" customFormat="false" ht="15" hidden="false" customHeight="false" outlineLevel="0" collapsed="false">
      <c r="A238" s="76"/>
      <c r="B238" s="76"/>
      <c r="C238" s="76"/>
      <c r="D238" s="79"/>
      <c r="E238" s="76"/>
      <c r="F238" s="76"/>
      <c r="G238" s="76"/>
    </row>
    <row r="239" customFormat="false" ht="15" hidden="false" customHeight="false" outlineLevel="0" collapsed="false">
      <c r="A239" s="76"/>
      <c r="B239" s="76"/>
      <c r="C239" s="76"/>
      <c r="D239" s="79"/>
      <c r="E239" s="76"/>
      <c r="F239" s="76"/>
      <c r="G239" s="76"/>
    </row>
    <row r="240" customFormat="false" ht="15" hidden="false" customHeight="false" outlineLevel="0" collapsed="false">
      <c r="A240" s="76"/>
      <c r="B240" s="76"/>
      <c r="C240" s="76"/>
      <c r="D240" s="79"/>
      <c r="E240" s="76"/>
      <c r="F240" s="76"/>
      <c r="G240" s="76"/>
    </row>
    <row r="241" customFormat="false" ht="15" hidden="false" customHeight="false" outlineLevel="0" collapsed="false">
      <c r="A241" s="76"/>
      <c r="B241" s="76"/>
      <c r="C241" s="76"/>
      <c r="D241" s="79"/>
      <c r="E241" s="76"/>
      <c r="F241" s="76"/>
      <c r="G241" s="76"/>
    </row>
    <row r="242" customFormat="false" ht="15" hidden="false" customHeight="false" outlineLevel="0" collapsed="false">
      <c r="A242" s="76"/>
      <c r="B242" s="76"/>
      <c r="C242" s="76"/>
      <c r="D242" s="79"/>
      <c r="E242" s="76"/>
      <c r="F242" s="76"/>
      <c r="G242" s="76"/>
    </row>
    <row r="243" customFormat="false" ht="15" hidden="false" customHeight="false" outlineLevel="0" collapsed="false">
      <c r="A243" s="76"/>
      <c r="B243" s="76"/>
      <c r="C243" s="76"/>
      <c r="D243" s="79"/>
      <c r="E243" s="76"/>
      <c r="F243" s="76"/>
      <c r="G243" s="76"/>
    </row>
    <row r="244" customFormat="false" ht="15" hidden="false" customHeight="false" outlineLevel="0" collapsed="false">
      <c r="A244" s="76"/>
      <c r="B244" s="76"/>
      <c r="C244" s="76"/>
      <c r="D244" s="79"/>
      <c r="E244" s="76"/>
      <c r="F244" s="76"/>
      <c r="G244" s="76"/>
    </row>
    <row r="245" customFormat="false" ht="15" hidden="false" customHeight="false" outlineLevel="0" collapsed="false">
      <c r="A245" s="76"/>
      <c r="B245" s="76"/>
      <c r="C245" s="76"/>
      <c r="D245" s="79"/>
      <c r="E245" s="76"/>
      <c r="F245" s="76"/>
      <c r="G245" s="76"/>
    </row>
    <row r="246" customFormat="false" ht="15" hidden="false" customHeight="false" outlineLevel="0" collapsed="false">
      <c r="A246" s="76"/>
      <c r="B246" s="76"/>
      <c r="C246" s="76"/>
      <c r="D246" s="79"/>
      <c r="E246" s="76"/>
      <c r="F246" s="76"/>
      <c r="G246" s="76"/>
    </row>
    <row r="247" customFormat="false" ht="15" hidden="false" customHeight="false" outlineLevel="0" collapsed="false">
      <c r="A247" s="76"/>
      <c r="B247" s="76"/>
      <c r="C247" s="76"/>
      <c r="D247" s="79"/>
      <c r="E247" s="76"/>
      <c r="F247" s="76"/>
      <c r="G247" s="76"/>
    </row>
    <row r="248" customFormat="false" ht="15" hidden="false" customHeight="false" outlineLevel="0" collapsed="false">
      <c r="A248" s="76"/>
      <c r="B248" s="76"/>
      <c r="C248" s="76"/>
      <c r="D248" s="79"/>
      <c r="E248" s="76"/>
      <c r="F248" s="76"/>
      <c r="G248" s="76"/>
    </row>
    <row r="249" customFormat="false" ht="15" hidden="false" customHeight="false" outlineLevel="0" collapsed="false">
      <c r="A249" s="76"/>
      <c r="B249" s="76"/>
      <c r="C249" s="76"/>
      <c r="D249" s="79"/>
      <c r="E249" s="76"/>
      <c r="F249" s="76"/>
      <c r="G249" s="76"/>
    </row>
    <row r="250" customFormat="false" ht="15" hidden="false" customHeight="false" outlineLevel="0" collapsed="false">
      <c r="A250" s="76"/>
      <c r="B250" s="76"/>
      <c r="C250" s="76"/>
      <c r="D250" s="79"/>
      <c r="E250" s="76"/>
      <c r="F250" s="76"/>
      <c r="G250" s="76"/>
    </row>
    <row r="251" customFormat="false" ht="15" hidden="false" customHeight="false" outlineLevel="0" collapsed="false">
      <c r="A251" s="76"/>
      <c r="B251" s="76"/>
      <c r="C251" s="76"/>
      <c r="D251" s="79"/>
      <c r="E251" s="76"/>
      <c r="F251" s="76"/>
      <c r="G251" s="76"/>
    </row>
    <row r="252" customFormat="false" ht="15" hidden="false" customHeight="false" outlineLevel="0" collapsed="false">
      <c r="A252" s="76"/>
      <c r="B252" s="76"/>
      <c r="C252" s="76"/>
      <c r="D252" s="79"/>
      <c r="E252" s="76"/>
      <c r="F252" s="76"/>
      <c r="G252" s="76"/>
    </row>
    <row r="253" customFormat="false" ht="15" hidden="false" customHeight="false" outlineLevel="0" collapsed="false">
      <c r="A253" s="76"/>
      <c r="B253" s="76"/>
      <c r="C253" s="76"/>
      <c r="D253" s="79"/>
      <c r="E253" s="76"/>
      <c r="F253" s="76"/>
      <c r="G253" s="76"/>
    </row>
    <row r="254" customFormat="false" ht="15" hidden="false" customHeight="false" outlineLevel="0" collapsed="false">
      <c r="A254" s="76"/>
      <c r="B254" s="76"/>
      <c r="C254" s="76"/>
      <c r="D254" s="79"/>
      <c r="E254" s="76"/>
      <c r="F254" s="76"/>
      <c r="G254" s="76"/>
    </row>
    <row r="255" customFormat="false" ht="15" hidden="false" customHeight="false" outlineLevel="0" collapsed="false">
      <c r="A255" s="76"/>
      <c r="B255" s="76"/>
      <c r="C255" s="76"/>
      <c r="D255" s="79"/>
      <c r="E255" s="76"/>
      <c r="F255" s="76"/>
      <c r="G255" s="76"/>
    </row>
    <row r="256" customFormat="false" ht="15" hidden="false" customHeight="false" outlineLevel="0" collapsed="false">
      <c r="A256" s="76"/>
      <c r="B256" s="76"/>
      <c r="C256" s="76"/>
      <c r="D256" s="79"/>
      <c r="E256" s="76"/>
      <c r="F256" s="76"/>
      <c r="G256" s="76"/>
    </row>
    <row r="257" customFormat="false" ht="15" hidden="false" customHeight="false" outlineLevel="0" collapsed="false">
      <c r="A257" s="76"/>
      <c r="B257" s="76"/>
      <c r="C257" s="76"/>
      <c r="D257" s="79"/>
      <c r="E257" s="76"/>
      <c r="F257" s="76"/>
      <c r="G257" s="76"/>
    </row>
    <row r="258" customFormat="false" ht="15" hidden="false" customHeight="false" outlineLevel="0" collapsed="false">
      <c r="A258" s="76"/>
      <c r="B258" s="76"/>
      <c r="C258" s="76"/>
      <c r="D258" s="79"/>
      <c r="E258" s="76"/>
      <c r="F258" s="76"/>
      <c r="G258" s="76"/>
    </row>
    <row r="259" customFormat="false" ht="15" hidden="false" customHeight="false" outlineLevel="0" collapsed="false">
      <c r="A259" s="76"/>
      <c r="B259" s="76"/>
      <c r="C259" s="76"/>
      <c r="D259" s="79"/>
      <c r="E259" s="76"/>
      <c r="F259" s="76"/>
      <c r="G259" s="76"/>
    </row>
    <row r="260" customFormat="false" ht="15" hidden="false" customHeight="false" outlineLevel="0" collapsed="false">
      <c r="A260" s="76"/>
      <c r="B260" s="76"/>
      <c r="C260" s="76"/>
      <c r="D260" s="79"/>
      <c r="E260" s="76"/>
      <c r="F260" s="76"/>
      <c r="G260" s="76"/>
    </row>
    <row r="261" customFormat="false" ht="15" hidden="false" customHeight="false" outlineLevel="0" collapsed="false">
      <c r="A261" s="76"/>
      <c r="B261" s="76"/>
      <c r="C261" s="76"/>
      <c r="D261" s="79"/>
      <c r="E261" s="76"/>
      <c r="F261" s="76"/>
      <c r="G261" s="76"/>
    </row>
    <row r="262" customFormat="false" ht="15" hidden="false" customHeight="false" outlineLevel="0" collapsed="false">
      <c r="A262" s="76"/>
      <c r="B262" s="76"/>
      <c r="C262" s="76"/>
      <c r="D262" s="79"/>
      <c r="E262" s="76"/>
      <c r="F262" s="76"/>
      <c r="G262" s="76"/>
    </row>
    <row r="263" customFormat="false" ht="15" hidden="false" customHeight="false" outlineLevel="0" collapsed="false">
      <c r="A263" s="76"/>
      <c r="B263" s="76"/>
      <c r="C263" s="76"/>
      <c r="D263" s="79"/>
      <c r="E263" s="76"/>
      <c r="F263" s="76"/>
      <c r="G263" s="76"/>
    </row>
    <row r="264" customFormat="false" ht="15" hidden="false" customHeight="false" outlineLevel="0" collapsed="false">
      <c r="A264" s="76"/>
      <c r="B264" s="76"/>
      <c r="C264" s="76"/>
      <c r="D264" s="79"/>
      <c r="E264" s="76"/>
      <c r="F264" s="76"/>
      <c r="G264" s="76"/>
    </row>
    <row r="265" customFormat="false" ht="15" hidden="false" customHeight="false" outlineLevel="0" collapsed="false">
      <c r="A265" s="76"/>
      <c r="B265" s="76"/>
      <c r="C265" s="76"/>
      <c r="D265" s="79"/>
      <c r="E265" s="76"/>
      <c r="F265" s="76"/>
      <c r="G265" s="76"/>
    </row>
    <row r="266" customFormat="false" ht="15" hidden="false" customHeight="false" outlineLevel="0" collapsed="false">
      <c r="A266" s="76"/>
      <c r="B266" s="76"/>
      <c r="C266" s="76"/>
      <c r="D266" s="79"/>
      <c r="E266" s="76"/>
      <c r="F266" s="76"/>
      <c r="G266" s="76"/>
    </row>
    <row r="267" customFormat="false" ht="15" hidden="false" customHeight="false" outlineLevel="0" collapsed="false">
      <c r="A267" s="76"/>
      <c r="B267" s="76"/>
      <c r="C267" s="76"/>
      <c r="D267" s="79"/>
      <c r="E267" s="76"/>
      <c r="F267" s="76"/>
      <c r="G267" s="76"/>
    </row>
    <row r="268" customFormat="false" ht="15" hidden="false" customHeight="false" outlineLevel="0" collapsed="false">
      <c r="A268" s="76"/>
      <c r="B268" s="76"/>
      <c r="C268" s="76"/>
      <c r="D268" s="79"/>
      <c r="E268" s="76"/>
      <c r="F268" s="76"/>
      <c r="G268" s="76"/>
    </row>
    <row r="269" customFormat="false" ht="15" hidden="false" customHeight="false" outlineLevel="0" collapsed="false">
      <c r="A269" s="76"/>
      <c r="B269" s="76"/>
      <c r="C269" s="76"/>
      <c r="D269" s="79"/>
      <c r="E269" s="76"/>
      <c r="F269" s="76"/>
      <c r="G269" s="76"/>
    </row>
    <row r="270" customFormat="false" ht="15" hidden="false" customHeight="false" outlineLevel="0" collapsed="false">
      <c r="A270" s="76"/>
      <c r="B270" s="76"/>
      <c r="C270" s="76"/>
      <c r="D270" s="79"/>
      <c r="E270" s="76"/>
      <c r="F270" s="76"/>
      <c r="G270" s="76"/>
    </row>
    <row r="271" customFormat="false" ht="15" hidden="false" customHeight="false" outlineLevel="0" collapsed="false">
      <c r="A271" s="76"/>
      <c r="B271" s="76"/>
      <c r="C271" s="76"/>
      <c r="D271" s="79"/>
      <c r="E271" s="76"/>
      <c r="F271" s="76"/>
      <c r="G271" s="76"/>
    </row>
    <row r="272" customFormat="false" ht="15" hidden="false" customHeight="false" outlineLevel="0" collapsed="false">
      <c r="A272" s="76"/>
      <c r="B272" s="76"/>
      <c r="C272" s="76"/>
      <c r="D272" s="79"/>
      <c r="E272" s="76"/>
      <c r="F272" s="76"/>
      <c r="G272" s="76"/>
    </row>
    <row r="273" customFormat="false" ht="15" hidden="false" customHeight="false" outlineLevel="0" collapsed="false">
      <c r="A273" s="76"/>
      <c r="B273" s="76"/>
      <c r="C273" s="76"/>
      <c r="D273" s="79"/>
      <c r="E273" s="76"/>
      <c r="F273" s="76"/>
      <c r="G273" s="76"/>
    </row>
    <row r="274" customFormat="false" ht="15" hidden="false" customHeight="false" outlineLevel="0" collapsed="false">
      <c r="A274" s="76"/>
      <c r="B274" s="76"/>
      <c r="C274" s="76"/>
      <c r="D274" s="79"/>
      <c r="E274" s="76"/>
      <c r="F274" s="76"/>
      <c r="G274" s="76"/>
    </row>
    <row r="275" customFormat="false" ht="15" hidden="false" customHeight="false" outlineLevel="0" collapsed="false">
      <c r="A275" s="76"/>
      <c r="B275" s="76"/>
      <c r="C275" s="76"/>
      <c r="D275" s="79"/>
      <c r="E275" s="76"/>
      <c r="F275" s="76"/>
      <c r="G275" s="76"/>
    </row>
    <row r="276" customFormat="false" ht="15" hidden="false" customHeight="false" outlineLevel="0" collapsed="false">
      <c r="A276" s="76"/>
      <c r="B276" s="76"/>
      <c r="C276" s="76"/>
      <c r="D276" s="79"/>
      <c r="E276" s="76"/>
      <c r="F276" s="76"/>
      <c r="G276" s="76"/>
    </row>
    <row r="277" customFormat="false" ht="15" hidden="false" customHeight="false" outlineLevel="0" collapsed="false">
      <c r="A277" s="76"/>
      <c r="B277" s="76"/>
      <c r="C277" s="76"/>
      <c r="D277" s="79"/>
      <c r="E277" s="76"/>
      <c r="F277" s="76"/>
      <c r="G277" s="76"/>
    </row>
    <row r="278" customFormat="false" ht="15" hidden="false" customHeight="false" outlineLevel="0" collapsed="false">
      <c r="A278" s="76"/>
      <c r="B278" s="76"/>
      <c r="C278" s="76"/>
      <c r="D278" s="79"/>
      <c r="E278" s="76"/>
      <c r="F278" s="76"/>
      <c r="G278" s="76"/>
    </row>
    <row r="279" customFormat="false" ht="15" hidden="false" customHeight="false" outlineLevel="0" collapsed="false">
      <c r="A279" s="76"/>
      <c r="B279" s="76"/>
      <c r="C279" s="76"/>
      <c r="D279" s="79"/>
      <c r="E279" s="76"/>
      <c r="F279" s="76"/>
      <c r="G279" s="76"/>
    </row>
    <row r="280" customFormat="false" ht="15" hidden="false" customHeight="false" outlineLevel="0" collapsed="false">
      <c r="A280" s="76"/>
      <c r="B280" s="76"/>
      <c r="C280" s="76"/>
      <c r="D280" s="79"/>
      <c r="E280" s="76"/>
      <c r="F280" s="76"/>
      <c r="G280" s="76"/>
    </row>
    <row r="281" customFormat="false" ht="15" hidden="false" customHeight="false" outlineLevel="0" collapsed="false">
      <c r="A281" s="76"/>
      <c r="B281" s="76"/>
      <c r="C281" s="76"/>
      <c r="D281" s="79"/>
      <c r="E281" s="76"/>
      <c r="F281" s="76"/>
      <c r="G281" s="76"/>
    </row>
    <row r="282" customFormat="false" ht="15" hidden="false" customHeight="false" outlineLevel="0" collapsed="false">
      <c r="A282" s="76"/>
      <c r="B282" s="76"/>
      <c r="C282" s="76"/>
      <c r="D282" s="79"/>
      <c r="E282" s="76"/>
      <c r="F282" s="76"/>
      <c r="G282" s="76"/>
    </row>
    <row r="283" customFormat="false" ht="15" hidden="false" customHeight="false" outlineLevel="0" collapsed="false">
      <c r="A283" s="76"/>
      <c r="B283" s="76"/>
      <c r="C283" s="76"/>
      <c r="D283" s="79"/>
      <c r="E283" s="76"/>
      <c r="F283" s="76"/>
      <c r="G283" s="76"/>
    </row>
    <row r="284" customFormat="false" ht="15" hidden="false" customHeight="false" outlineLevel="0" collapsed="false">
      <c r="A284" s="76"/>
      <c r="B284" s="76"/>
      <c r="C284" s="76"/>
      <c r="D284" s="79"/>
      <c r="E284" s="76"/>
      <c r="F284" s="76"/>
      <c r="G284" s="76"/>
    </row>
    <row r="285" customFormat="false" ht="15" hidden="false" customHeight="false" outlineLevel="0" collapsed="false">
      <c r="A285" s="76"/>
      <c r="B285" s="76"/>
      <c r="C285" s="76"/>
      <c r="D285" s="79"/>
      <c r="E285" s="76"/>
      <c r="F285" s="76"/>
      <c r="G285" s="76"/>
    </row>
    <row r="286" customFormat="false" ht="15" hidden="false" customHeight="false" outlineLevel="0" collapsed="false">
      <c r="A286" s="76"/>
      <c r="B286" s="76"/>
      <c r="C286" s="76"/>
      <c r="D286" s="79"/>
      <c r="E286" s="76"/>
      <c r="F286" s="76"/>
      <c r="G286" s="76"/>
    </row>
    <row r="287" customFormat="false" ht="15" hidden="false" customHeight="false" outlineLevel="0" collapsed="false">
      <c r="A287" s="76"/>
      <c r="B287" s="76"/>
      <c r="C287" s="76"/>
      <c r="D287" s="79"/>
      <c r="E287" s="76"/>
      <c r="F287" s="76"/>
      <c r="G287" s="76"/>
    </row>
    <row r="288" customFormat="false" ht="15" hidden="false" customHeight="false" outlineLevel="0" collapsed="false">
      <c r="A288" s="76"/>
      <c r="B288" s="76"/>
      <c r="C288" s="76"/>
      <c r="D288" s="79"/>
      <c r="E288" s="76"/>
      <c r="F288" s="76"/>
      <c r="G288" s="76"/>
    </row>
    <row r="289" customFormat="false" ht="15" hidden="false" customHeight="false" outlineLevel="0" collapsed="false">
      <c r="A289" s="76"/>
      <c r="B289" s="76"/>
      <c r="C289" s="76"/>
      <c r="D289" s="79"/>
      <c r="E289" s="76"/>
      <c r="F289" s="76"/>
      <c r="G289" s="76"/>
    </row>
    <row r="290" customFormat="false" ht="15" hidden="false" customHeight="false" outlineLevel="0" collapsed="false">
      <c r="A290" s="76"/>
      <c r="B290" s="76"/>
      <c r="C290" s="76"/>
      <c r="D290" s="79"/>
      <c r="E290" s="76"/>
      <c r="F290" s="76"/>
      <c r="G290" s="76"/>
    </row>
    <row r="291" customFormat="false" ht="15" hidden="false" customHeight="false" outlineLevel="0" collapsed="false">
      <c r="A291" s="76"/>
      <c r="B291" s="76"/>
      <c r="C291" s="76"/>
      <c r="D291" s="79"/>
      <c r="E291" s="76"/>
      <c r="F291" s="76"/>
      <c r="G291" s="76"/>
    </row>
    <row r="292" customFormat="false" ht="15" hidden="false" customHeight="false" outlineLevel="0" collapsed="false">
      <c r="A292" s="76"/>
      <c r="B292" s="76"/>
      <c r="C292" s="76"/>
      <c r="D292" s="79"/>
      <c r="E292" s="76"/>
      <c r="F292" s="76"/>
      <c r="G292" s="76"/>
    </row>
    <row r="293" customFormat="false" ht="15" hidden="false" customHeight="false" outlineLevel="0" collapsed="false">
      <c r="A293" s="76"/>
      <c r="B293" s="76"/>
      <c r="C293" s="76"/>
      <c r="D293" s="79"/>
      <c r="E293" s="76"/>
      <c r="F293" s="76"/>
      <c r="G293" s="76"/>
    </row>
    <row r="294" customFormat="false" ht="15" hidden="false" customHeight="false" outlineLevel="0" collapsed="false">
      <c r="A294" s="76"/>
      <c r="B294" s="76"/>
      <c r="C294" s="76"/>
      <c r="D294" s="79"/>
      <c r="E294" s="76"/>
      <c r="F294" s="76"/>
      <c r="G294" s="76"/>
    </row>
    <row r="295" customFormat="false" ht="15" hidden="false" customHeight="false" outlineLevel="0" collapsed="false">
      <c r="A295" s="76"/>
      <c r="B295" s="76"/>
      <c r="C295" s="76"/>
      <c r="D295" s="79"/>
      <c r="E295" s="76"/>
      <c r="F295" s="76"/>
      <c r="G295" s="76"/>
    </row>
    <row r="296" customFormat="false" ht="15" hidden="false" customHeight="false" outlineLevel="0" collapsed="false">
      <c r="A296" s="76"/>
      <c r="B296" s="76"/>
      <c r="C296" s="76"/>
      <c r="D296" s="79"/>
      <c r="E296" s="76"/>
      <c r="F296" s="76"/>
      <c r="G296" s="76"/>
    </row>
    <row r="297" customFormat="false" ht="15" hidden="false" customHeight="false" outlineLevel="0" collapsed="false">
      <c r="A297" s="76"/>
      <c r="B297" s="76"/>
      <c r="C297" s="76"/>
      <c r="D297" s="79"/>
      <c r="E297" s="76"/>
      <c r="F297" s="76"/>
      <c r="G297" s="76"/>
    </row>
    <row r="298" customFormat="false" ht="15" hidden="false" customHeight="false" outlineLevel="0" collapsed="false">
      <c r="A298" s="76"/>
      <c r="B298" s="76"/>
      <c r="C298" s="76"/>
      <c r="D298" s="79"/>
      <c r="E298" s="76"/>
      <c r="F298" s="76"/>
      <c r="G298" s="76"/>
    </row>
    <row r="299" customFormat="false" ht="15" hidden="false" customHeight="false" outlineLevel="0" collapsed="false">
      <c r="A299" s="76"/>
      <c r="B299" s="76"/>
      <c r="C299" s="76"/>
      <c r="D299" s="79"/>
      <c r="E299" s="76"/>
      <c r="F299" s="76"/>
      <c r="G299" s="76"/>
    </row>
    <row r="300" customFormat="false" ht="15" hidden="false" customHeight="false" outlineLevel="0" collapsed="false">
      <c r="A300" s="76"/>
      <c r="B300" s="76"/>
      <c r="C300" s="76"/>
      <c r="D300" s="79"/>
      <c r="E300" s="76"/>
      <c r="F300" s="76"/>
      <c r="G300" s="76"/>
    </row>
    <row r="301" customFormat="false" ht="15" hidden="false" customHeight="false" outlineLevel="0" collapsed="false">
      <c r="A301" s="76"/>
      <c r="B301" s="76"/>
      <c r="C301" s="76"/>
      <c r="D301" s="79"/>
      <c r="E301" s="76"/>
      <c r="F301" s="76"/>
      <c r="G301" s="76"/>
    </row>
    <row r="302" customFormat="false" ht="15" hidden="false" customHeight="false" outlineLevel="0" collapsed="false">
      <c r="A302" s="76"/>
      <c r="B302" s="76"/>
      <c r="C302" s="76"/>
      <c r="D302" s="79"/>
      <c r="E302" s="76"/>
      <c r="F302" s="76"/>
      <c r="G302" s="76"/>
    </row>
    <row r="303" customFormat="false" ht="15" hidden="false" customHeight="false" outlineLevel="0" collapsed="false">
      <c r="A303" s="76"/>
      <c r="B303" s="76"/>
      <c r="C303" s="76"/>
      <c r="D303" s="79"/>
      <c r="E303" s="76"/>
      <c r="F303" s="76"/>
      <c r="G303" s="76"/>
    </row>
    <row r="304" customFormat="false" ht="15" hidden="false" customHeight="false" outlineLevel="0" collapsed="false">
      <c r="A304" s="76"/>
      <c r="B304" s="76"/>
      <c r="C304" s="76"/>
      <c r="D304" s="79"/>
      <c r="E304" s="76"/>
      <c r="F304" s="76"/>
      <c r="G304" s="76"/>
    </row>
    <row r="305" customFormat="false" ht="15" hidden="false" customHeight="false" outlineLevel="0" collapsed="false">
      <c r="A305" s="76"/>
      <c r="B305" s="76"/>
      <c r="C305" s="76"/>
      <c r="D305" s="79"/>
      <c r="E305" s="76"/>
      <c r="F305" s="76"/>
      <c r="G305" s="76"/>
    </row>
    <row r="306" customFormat="false" ht="15" hidden="false" customHeight="false" outlineLevel="0" collapsed="false">
      <c r="A306" s="76"/>
      <c r="B306" s="76"/>
      <c r="C306" s="76"/>
      <c r="D306" s="79"/>
      <c r="E306" s="76"/>
      <c r="F306" s="76"/>
      <c r="G306" s="76"/>
    </row>
    <row r="307" customFormat="false" ht="15" hidden="false" customHeight="false" outlineLevel="0" collapsed="false">
      <c r="A307" s="76"/>
      <c r="B307" s="76"/>
      <c r="C307" s="76"/>
      <c r="D307" s="79"/>
      <c r="E307" s="76"/>
      <c r="F307" s="76"/>
      <c r="G307" s="76"/>
    </row>
    <row r="308" customFormat="false" ht="15" hidden="false" customHeight="false" outlineLevel="0" collapsed="false">
      <c r="A308" s="76"/>
      <c r="B308" s="76"/>
      <c r="C308" s="76"/>
      <c r="D308" s="79"/>
      <c r="E308" s="76"/>
      <c r="F308" s="76"/>
      <c r="G308" s="76"/>
    </row>
    <row r="309" customFormat="false" ht="15" hidden="false" customHeight="false" outlineLevel="0" collapsed="false">
      <c r="A309" s="76"/>
      <c r="B309" s="76"/>
      <c r="C309" s="76"/>
      <c r="D309" s="79"/>
      <c r="E309" s="76"/>
      <c r="F309" s="76"/>
      <c r="G309" s="76"/>
    </row>
    <row r="310" customFormat="false" ht="15" hidden="false" customHeight="false" outlineLevel="0" collapsed="false">
      <c r="A310" s="76"/>
      <c r="B310" s="76"/>
      <c r="C310" s="76"/>
      <c r="D310" s="79"/>
      <c r="E310" s="76"/>
      <c r="F310" s="76"/>
      <c r="G310" s="76"/>
    </row>
    <row r="311" customFormat="false" ht="15" hidden="false" customHeight="false" outlineLevel="0" collapsed="false">
      <c r="A311" s="76"/>
      <c r="B311" s="76"/>
      <c r="C311" s="76"/>
      <c r="D311" s="79"/>
      <c r="E311" s="76"/>
      <c r="F311" s="76"/>
      <c r="G311" s="76"/>
    </row>
    <row r="312" customFormat="false" ht="15" hidden="false" customHeight="false" outlineLevel="0" collapsed="false">
      <c r="A312" s="76"/>
      <c r="B312" s="76"/>
      <c r="C312" s="76"/>
      <c r="D312" s="79"/>
      <c r="E312" s="76"/>
      <c r="F312" s="76"/>
      <c r="G312" s="76"/>
    </row>
    <row r="313" customFormat="false" ht="15" hidden="false" customHeight="false" outlineLevel="0" collapsed="false">
      <c r="A313" s="76"/>
      <c r="B313" s="76"/>
      <c r="C313" s="76"/>
      <c r="D313" s="79"/>
      <c r="E313" s="76"/>
      <c r="F313" s="76"/>
      <c r="G313" s="76"/>
    </row>
    <row r="314" customFormat="false" ht="15" hidden="false" customHeight="false" outlineLevel="0" collapsed="false">
      <c r="A314" s="76"/>
      <c r="B314" s="76"/>
      <c r="C314" s="76"/>
      <c r="D314" s="79"/>
      <c r="E314" s="76"/>
      <c r="F314" s="76"/>
      <c r="G314" s="76"/>
    </row>
    <row r="315" customFormat="false" ht="15" hidden="false" customHeight="false" outlineLevel="0" collapsed="false">
      <c r="A315" s="76"/>
      <c r="B315" s="76"/>
      <c r="C315" s="76"/>
      <c r="D315" s="79"/>
      <c r="E315" s="76"/>
      <c r="F315" s="76"/>
      <c r="G315" s="76"/>
    </row>
    <row r="316" customFormat="false" ht="15" hidden="false" customHeight="false" outlineLevel="0" collapsed="false">
      <c r="A316" s="76"/>
      <c r="B316" s="76"/>
      <c r="C316" s="76"/>
      <c r="D316" s="79"/>
      <c r="E316" s="76"/>
      <c r="F316" s="76"/>
      <c r="G316" s="76"/>
    </row>
    <row r="317" customFormat="false" ht="15" hidden="false" customHeight="false" outlineLevel="0" collapsed="false">
      <c r="A317" s="76"/>
      <c r="B317" s="76"/>
      <c r="C317" s="76"/>
      <c r="D317" s="79"/>
      <c r="E317" s="76"/>
      <c r="F317" s="76"/>
      <c r="G317" s="76"/>
    </row>
    <row r="318" customFormat="false" ht="15" hidden="false" customHeight="false" outlineLevel="0" collapsed="false">
      <c r="A318" s="76"/>
      <c r="B318" s="76"/>
      <c r="C318" s="76"/>
      <c r="D318" s="79"/>
      <c r="E318" s="76"/>
      <c r="F318" s="76"/>
      <c r="G318" s="76"/>
    </row>
    <row r="319" customFormat="false" ht="15" hidden="false" customHeight="false" outlineLevel="0" collapsed="false">
      <c r="A319" s="76"/>
      <c r="B319" s="76"/>
      <c r="C319" s="76"/>
      <c r="D319" s="79"/>
      <c r="E319" s="76"/>
      <c r="F319" s="76"/>
      <c r="G319" s="76"/>
    </row>
    <row r="320" customFormat="false" ht="15" hidden="false" customHeight="false" outlineLevel="0" collapsed="false">
      <c r="A320" s="76"/>
      <c r="B320" s="76"/>
      <c r="C320" s="76"/>
      <c r="D320" s="79"/>
      <c r="E320" s="76"/>
      <c r="F320" s="76"/>
      <c r="G320" s="76"/>
    </row>
    <row r="321" customFormat="false" ht="15" hidden="false" customHeight="false" outlineLevel="0" collapsed="false">
      <c r="A321" s="76"/>
      <c r="B321" s="76"/>
      <c r="C321" s="76"/>
      <c r="D321" s="79"/>
      <c r="E321" s="76"/>
      <c r="F321" s="76"/>
      <c r="G321" s="76"/>
    </row>
    <row r="322" customFormat="false" ht="15" hidden="false" customHeight="false" outlineLevel="0" collapsed="false">
      <c r="A322" s="76"/>
      <c r="B322" s="76"/>
      <c r="C322" s="76"/>
      <c r="D322" s="79"/>
      <c r="E322" s="76"/>
      <c r="F322" s="76"/>
      <c r="G322" s="76"/>
    </row>
    <row r="323" customFormat="false" ht="15" hidden="false" customHeight="false" outlineLevel="0" collapsed="false">
      <c r="A323" s="76"/>
      <c r="B323" s="76"/>
      <c r="C323" s="76"/>
      <c r="D323" s="79"/>
      <c r="E323" s="76"/>
      <c r="F323" s="76"/>
      <c r="G323" s="76"/>
    </row>
    <row r="324" customFormat="false" ht="15" hidden="false" customHeight="false" outlineLevel="0" collapsed="false">
      <c r="A324" s="76"/>
      <c r="B324" s="76"/>
      <c r="C324" s="76"/>
      <c r="D324" s="79"/>
      <c r="E324" s="76"/>
      <c r="F324" s="76"/>
      <c r="G324" s="76"/>
    </row>
    <row r="325" customFormat="false" ht="15" hidden="false" customHeight="false" outlineLevel="0" collapsed="false">
      <c r="A325" s="76"/>
      <c r="B325" s="76"/>
      <c r="C325" s="76"/>
      <c r="D325" s="79"/>
      <c r="E325" s="76"/>
      <c r="F325" s="76"/>
      <c r="G325" s="76"/>
    </row>
    <row r="326" customFormat="false" ht="15" hidden="false" customHeight="false" outlineLevel="0" collapsed="false">
      <c r="A326" s="76"/>
      <c r="B326" s="76"/>
      <c r="C326" s="76"/>
      <c r="D326" s="79"/>
      <c r="E326" s="76"/>
      <c r="F326" s="76"/>
      <c r="G326" s="76"/>
    </row>
    <row r="327" customFormat="false" ht="15" hidden="false" customHeight="false" outlineLevel="0" collapsed="false">
      <c r="A327" s="76"/>
      <c r="B327" s="76"/>
      <c r="C327" s="76"/>
      <c r="D327" s="79"/>
      <c r="E327" s="76"/>
      <c r="F327" s="76"/>
      <c r="G327" s="76"/>
    </row>
    <row r="328" customFormat="false" ht="15" hidden="false" customHeight="false" outlineLevel="0" collapsed="false">
      <c r="A328" s="76"/>
      <c r="B328" s="76"/>
      <c r="C328" s="76"/>
      <c r="D328" s="79"/>
      <c r="E328" s="76"/>
      <c r="F328" s="76"/>
      <c r="G328" s="76"/>
    </row>
    <row r="329" customFormat="false" ht="15" hidden="false" customHeight="false" outlineLevel="0" collapsed="false">
      <c r="A329" s="76"/>
      <c r="B329" s="76"/>
      <c r="C329" s="76"/>
      <c r="D329" s="79"/>
      <c r="E329" s="76"/>
      <c r="F329" s="76"/>
      <c r="G329" s="76"/>
    </row>
    <row r="330" customFormat="false" ht="15" hidden="false" customHeight="false" outlineLevel="0" collapsed="false">
      <c r="A330" s="76"/>
      <c r="B330" s="76"/>
      <c r="C330" s="76"/>
      <c r="D330" s="79"/>
      <c r="E330" s="76"/>
      <c r="F330" s="76"/>
      <c r="G330" s="76"/>
    </row>
    <row r="331" customFormat="false" ht="15" hidden="false" customHeight="false" outlineLevel="0" collapsed="false">
      <c r="A331" s="76"/>
      <c r="B331" s="76"/>
      <c r="C331" s="76"/>
      <c r="D331" s="79"/>
      <c r="E331" s="76"/>
      <c r="F331" s="76"/>
      <c r="G331" s="76"/>
    </row>
    <row r="332" customFormat="false" ht="15" hidden="false" customHeight="false" outlineLevel="0" collapsed="false">
      <c r="A332" s="76"/>
      <c r="B332" s="76"/>
      <c r="C332" s="76"/>
      <c r="D332" s="79"/>
      <c r="E332" s="76"/>
      <c r="F332" s="76"/>
      <c r="G332" s="76"/>
    </row>
    <row r="333" customFormat="false" ht="15" hidden="false" customHeight="false" outlineLevel="0" collapsed="false">
      <c r="A333" s="76"/>
      <c r="B333" s="76"/>
      <c r="C333" s="76"/>
      <c r="D333" s="79"/>
      <c r="E333" s="76"/>
      <c r="F333" s="76"/>
      <c r="G333" s="76"/>
    </row>
    <row r="334" customFormat="false" ht="15" hidden="false" customHeight="false" outlineLevel="0" collapsed="false">
      <c r="A334" s="76"/>
      <c r="B334" s="76"/>
      <c r="C334" s="76"/>
      <c r="D334" s="79"/>
      <c r="E334" s="76"/>
      <c r="F334" s="76"/>
      <c r="G334" s="76"/>
    </row>
    <row r="335" customFormat="false" ht="15" hidden="false" customHeight="false" outlineLevel="0" collapsed="false">
      <c r="A335" s="76"/>
      <c r="B335" s="76"/>
      <c r="C335" s="76"/>
      <c r="D335" s="79"/>
      <c r="E335" s="76"/>
      <c r="F335" s="76"/>
      <c r="G335" s="76"/>
    </row>
    <row r="336" customFormat="false" ht="15" hidden="false" customHeight="false" outlineLevel="0" collapsed="false">
      <c r="A336" s="76"/>
      <c r="B336" s="76"/>
      <c r="C336" s="76"/>
      <c r="D336" s="79"/>
      <c r="E336" s="76"/>
      <c r="F336" s="76"/>
      <c r="G336" s="76"/>
    </row>
    <row r="337" customFormat="false" ht="15" hidden="false" customHeight="false" outlineLevel="0" collapsed="false">
      <c r="A337" s="76"/>
      <c r="B337" s="76"/>
      <c r="C337" s="76"/>
      <c r="D337" s="79"/>
      <c r="E337" s="76"/>
      <c r="F337" s="76"/>
      <c r="G337" s="76"/>
    </row>
    <row r="338" customFormat="false" ht="15" hidden="false" customHeight="false" outlineLevel="0" collapsed="false">
      <c r="A338" s="76"/>
      <c r="B338" s="76"/>
      <c r="C338" s="76"/>
      <c r="D338" s="79"/>
      <c r="E338" s="76"/>
      <c r="F338" s="76"/>
      <c r="G338" s="76"/>
    </row>
    <row r="339" customFormat="false" ht="15" hidden="false" customHeight="false" outlineLevel="0" collapsed="false">
      <c r="A339" s="76"/>
      <c r="B339" s="76"/>
      <c r="C339" s="76"/>
      <c r="D339" s="79"/>
      <c r="E339" s="76"/>
      <c r="F339" s="76"/>
      <c r="G339" s="76"/>
    </row>
    <row r="340" customFormat="false" ht="15" hidden="false" customHeight="false" outlineLevel="0" collapsed="false">
      <c r="A340" s="76"/>
      <c r="B340" s="76"/>
      <c r="C340" s="76"/>
      <c r="D340" s="79"/>
      <c r="E340" s="76"/>
      <c r="F340" s="76"/>
      <c r="G340" s="76"/>
    </row>
    <row r="341" customFormat="false" ht="15" hidden="false" customHeight="false" outlineLevel="0" collapsed="false">
      <c r="A341" s="76"/>
      <c r="B341" s="76"/>
      <c r="C341" s="76"/>
      <c r="D341" s="79"/>
      <c r="E341" s="76"/>
      <c r="F341" s="76"/>
      <c r="G341" s="76"/>
    </row>
    <row r="342" customFormat="false" ht="15" hidden="false" customHeight="false" outlineLevel="0" collapsed="false">
      <c r="A342" s="76"/>
      <c r="B342" s="76"/>
      <c r="C342" s="76"/>
      <c r="D342" s="79"/>
      <c r="E342" s="76"/>
      <c r="F342" s="76"/>
      <c r="G342" s="76"/>
    </row>
    <row r="343" customFormat="false" ht="15" hidden="false" customHeight="false" outlineLevel="0" collapsed="false">
      <c r="A343" s="76"/>
      <c r="B343" s="76"/>
      <c r="C343" s="76"/>
      <c r="D343" s="79"/>
      <c r="E343" s="76"/>
      <c r="F343" s="76"/>
      <c r="G343" s="76"/>
    </row>
    <row r="344" customFormat="false" ht="15" hidden="false" customHeight="false" outlineLevel="0" collapsed="false">
      <c r="A344" s="76"/>
      <c r="B344" s="76"/>
      <c r="C344" s="76"/>
      <c r="D344" s="79"/>
      <c r="E344" s="76"/>
      <c r="F344" s="76"/>
      <c r="G344" s="76"/>
    </row>
    <row r="345" customFormat="false" ht="15" hidden="false" customHeight="false" outlineLevel="0" collapsed="false">
      <c r="A345" s="76"/>
      <c r="B345" s="76"/>
      <c r="C345" s="76"/>
      <c r="D345" s="79"/>
      <c r="E345" s="76"/>
      <c r="F345" s="76"/>
      <c r="G345" s="76"/>
    </row>
    <row r="346" customFormat="false" ht="15" hidden="false" customHeight="false" outlineLevel="0" collapsed="false">
      <c r="A346" s="76"/>
      <c r="B346" s="76"/>
      <c r="C346" s="76"/>
      <c r="D346" s="79"/>
      <c r="E346" s="76"/>
      <c r="F346" s="76"/>
      <c r="G346" s="76"/>
    </row>
    <row r="347" customFormat="false" ht="15" hidden="false" customHeight="false" outlineLevel="0" collapsed="false">
      <c r="A347" s="76"/>
      <c r="B347" s="76"/>
      <c r="C347" s="76"/>
      <c r="D347" s="79"/>
      <c r="E347" s="76"/>
      <c r="F347" s="76"/>
      <c r="G347" s="76"/>
    </row>
    <row r="348" customFormat="false" ht="15" hidden="false" customHeight="false" outlineLevel="0" collapsed="false">
      <c r="A348" s="76"/>
      <c r="B348" s="76"/>
      <c r="C348" s="76"/>
      <c r="D348" s="79"/>
      <c r="E348" s="76"/>
      <c r="F348" s="76"/>
      <c r="G348" s="76"/>
    </row>
    <row r="349" customFormat="false" ht="15" hidden="false" customHeight="false" outlineLevel="0" collapsed="false">
      <c r="A349" s="76"/>
      <c r="B349" s="76"/>
      <c r="C349" s="76"/>
      <c r="D349" s="79"/>
      <c r="E349" s="76"/>
      <c r="F349" s="76"/>
      <c r="G349" s="76"/>
    </row>
    <row r="350" customFormat="false" ht="15" hidden="false" customHeight="false" outlineLevel="0" collapsed="false">
      <c r="A350" s="76"/>
      <c r="B350" s="76"/>
      <c r="C350" s="76"/>
      <c r="D350" s="79"/>
      <c r="E350" s="76"/>
      <c r="F350" s="76"/>
      <c r="G350" s="76"/>
    </row>
    <row r="351" customFormat="false" ht="15" hidden="false" customHeight="false" outlineLevel="0" collapsed="false">
      <c r="A351" s="76"/>
      <c r="B351" s="76"/>
      <c r="C351" s="76"/>
      <c r="D351" s="79"/>
      <c r="E351" s="76"/>
      <c r="F351" s="76"/>
      <c r="G351" s="76"/>
    </row>
    <row r="352" customFormat="false" ht="15" hidden="false" customHeight="false" outlineLevel="0" collapsed="false">
      <c r="A352" s="76"/>
      <c r="B352" s="76"/>
      <c r="C352" s="76"/>
      <c r="D352" s="79"/>
      <c r="E352" s="76"/>
      <c r="F352" s="76"/>
      <c r="G352" s="76"/>
    </row>
    <row r="353" customFormat="false" ht="15" hidden="false" customHeight="false" outlineLevel="0" collapsed="false">
      <c r="A353" s="76"/>
      <c r="B353" s="76"/>
      <c r="C353" s="76"/>
      <c r="D353" s="79"/>
      <c r="E353" s="76"/>
      <c r="F353" s="76"/>
      <c r="G353" s="76"/>
    </row>
    <row r="354" customFormat="false" ht="15" hidden="false" customHeight="false" outlineLevel="0" collapsed="false">
      <c r="A354" s="76"/>
      <c r="B354" s="76"/>
      <c r="C354" s="76"/>
      <c r="D354" s="79"/>
      <c r="E354" s="76"/>
      <c r="F354" s="76"/>
      <c r="G354" s="76"/>
    </row>
    <row r="355" customFormat="false" ht="15" hidden="false" customHeight="false" outlineLevel="0" collapsed="false">
      <c r="A355" s="76"/>
      <c r="B355" s="76"/>
      <c r="C355" s="76"/>
      <c r="D355" s="79"/>
      <c r="E355" s="76"/>
      <c r="F355" s="76"/>
      <c r="G355" s="76"/>
    </row>
    <row r="356" customFormat="false" ht="15" hidden="false" customHeight="false" outlineLevel="0" collapsed="false">
      <c r="A356" s="76"/>
      <c r="B356" s="76"/>
      <c r="C356" s="76"/>
      <c r="D356" s="79"/>
      <c r="E356" s="76"/>
      <c r="F356" s="76"/>
      <c r="G356" s="76"/>
    </row>
    <row r="357" customFormat="false" ht="15" hidden="false" customHeight="false" outlineLevel="0" collapsed="false">
      <c r="A357" s="76"/>
      <c r="B357" s="76"/>
      <c r="C357" s="76"/>
      <c r="D357" s="79"/>
      <c r="E357" s="76"/>
      <c r="F357" s="76"/>
      <c r="G357" s="76"/>
    </row>
    <row r="358" customFormat="false" ht="15" hidden="false" customHeight="false" outlineLevel="0" collapsed="false">
      <c r="A358" s="76"/>
      <c r="B358" s="76"/>
      <c r="C358" s="76"/>
      <c r="D358" s="79"/>
      <c r="E358" s="76"/>
      <c r="F358" s="76"/>
      <c r="G358" s="76"/>
    </row>
    <row r="359" customFormat="false" ht="15" hidden="false" customHeight="false" outlineLevel="0" collapsed="false">
      <c r="A359" s="76"/>
      <c r="B359" s="76"/>
      <c r="C359" s="76"/>
      <c r="D359" s="79"/>
      <c r="E359" s="76"/>
      <c r="F359" s="76"/>
      <c r="G359" s="76"/>
    </row>
    <row r="360" customFormat="false" ht="15" hidden="false" customHeight="false" outlineLevel="0" collapsed="false">
      <c r="A360" s="76"/>
      <c r="B360" s="76"/>
      <c r="C360" s="76"/>
      <c r="D360" s="79"/>
      <c r="E360" s="76"/>
      <c r="F360" s="76"/>
      <c r="G360" s="76"/>
    </row>
    <row r="361" customFormat="false" ht="15" hidden="false" customHeight="false" outlineLevel="0" collapsed="false">
      <c r="A361" s="76"/>
      <c r="B361" s="76"/>
      <c r="C361" s="76"/>
      <c r="D361" s="79"/>
      <c r="E361" s="76"/>
      <c r="F361" s="76"/>
      <c r="G361" s="76"/>
    </row>
    <row r="362" customFormat="false" ht="15" hidden="false" customHeight="false" outlineLevel="0" collapsed="false">
      <c r="A362" s="76"/>
      <c r="B362" s="76"/>
      <c r="C362" s="76"/>
      <c r="D362" s="79"/>
      <c r="E362" s="76"/>
      <c r="F362" s="76"/>
      <c r="G362" s="76"/>
    </row>
    <row r="363" customFormat="false" ht="15" hidden="false" customHeight="false" outlineLevel="0" collapsed="false">
      <c r="A363" s="76"/>
      <c r="B363" s="76"/>
      <c r="C363" s="76"/>
      <c r="D363" s="79"/>
      <c r="E363" s="76"/>
      <c r="F363" s="76"/>
      <c r="G363" s="76"/>
    </row>
    <row r="364" customFormat="false" ht="15" hidden="false" customHeight="false" outlineLevel="0" collapsed="false">
      <c r="A364" s="76"/>
      <c r="B364" s="76"/>
      <c r="C364" s="76"/>
      <c r="D364" s="79"/>
      <c r="E364" s="76"/>
      <c r="F364" s="76"/>
      <c r="G364" s="76"/>
    </row>
    <row r="365" customFormat="false" ht="15" hidden="false" customHeight="false" outlineLevel="0" collapsed="false">
      <c r="A365" s="76"/>
      <c r="B365" s="76"/>
      <c r="C365" s="76"/>
      <c r="D365" s="79"/>
      <c r="E365" s="76"/>
      <c r="F365" s="76"/>
      <c r="G365" s="76"/>
    </row>
    <row r="366" customFormat="false" ht="15" hidden="false" customHeight="false" outlineLevel="0" collapsed="false">
      <c r="A366" s="76"/>
      <c r="B366" s="76"/>
      <c r="C366" s="76"/>
      <c r="D366" s="79"/>
      <c r="E366" s="76"/>
      <c r="F366" s="76"/>
      <c r="G366" s="76"/>
    </row>
    <row r="367" customFormat="false" ht="15" hidden="false" customHeight="false" outlineLevel="0" collapsed="false">
      <c r="A367" s="76"/>
      <c r="B367" s="76"/>
      <c r="C367" s="76"/>
      <c r="D367" s="79"/>
      <c r="E367" s="76"/>
      <c r="F367" s="76"/>
      <c r="G367" s="76"/>
    </row>
    <row r="368" customFormat="false" ht="15" hidden="false" customHeight="false" outlineLevel="0" collapsed="false">
      <c r="A368" s="76"/>
      <c r="B368" s="76"/>
      <c r="C368" s="76"/>
      <c r="D368" s="79"/>
      <c r="E368" s="76"/>
      <c r="F368" s="76"/>
      <c r="G368" s="76"/>
    </row>
    <row r="369" customFormat="false" ht="15" hidden="false" customHeight="false" outlineLevel="0" collapsed="false">
      <c r="A369" s="76"/>
      <c r="B369" s="76"/>
      <c r="C369" s="76"/>
      <c r="D369" s="79"/>
      <c r="E369" s="76"/>
      <c r="F369" s="76"/>
      <c r="G369" s="76"/>
    </row>
    <row r="370" customFormat="false" ht="15" hidden="false" customHeight="false" outlineLevel="0" collapsed="false">
      <c r="A370" s="76"/>
      <c r="B370" s="76"/>
      <c r="C370" s="76"/>
      <c r="D370" s="79"/>
      <c r="E370" s="76"/>
      <c r="F370" s="76"/>
      <c r="G370" s="76"/>
    </row>
    <row r="371" customFormat="false" ht="15" hidden="false" customHeight="false" outlineLevel="0" collapsed="false">
      <c r="A371" s="76"/>
      <c r="B371" s="76"/>
      <c r="C371" s="76"/>
      <c r="D371" s="79"/>
      <c r="E371" s="76"/>
      <c r="F371" s="76"/>
      <c r="G371" s="76"/>
    </row>
    <row r="372" customFormat="false" ht="15" hidden="false" customHeight="false" outlineLevel="0" collapsed="false">
      <c r="A372" s="76"/>
      <c r="B372" s="76"/>
      <c r="C372" s="76"/>
      <c r="D372" s="79"/>
      <c r="E372" s="76"/>
      <c r="F372" s="76"/>
      <c r="G372" s="76"/>
    </row>
    <row r="373" customFormat="false" ht="15" hidden="false" customHeight="false" outlineLevel="0" collapsed="false">
      <c r="A373" s="76"/>
      <c r="B373" s="76"/>
      <c r="C373" s="76"/>
      <c r="D373" s="79"/>
      <c r="E373" s="76"/>
      <c r="F373" s="76"/>
      <c r="G373" s="76"/>
    </row>
    <row r="374" customFormat="false" ht="15" hidden="false" customHeight="false" outlineLevel="0" collapsed="false">
      <c r="A374" s="76"/>
      <c r="B374" s="76"/>
      <c r="C374" s="76"/>
      <c r="D374" s="79"/>
      <c r="E374" s="76"/>
      <c r="F374" s="76"/>
      <c r="G374" s="76"/>
    </row>
    <row r="375" customFormat="false" ht="15" hidden="false" customHeight="false" outlineLevel="0" collapsed="false">
      <c r="A375" s="76"/>
      <c r="B375" s="76"/>
      <c r="C375" s="76"/>
      <c r="D375" s="79"/>
      <c r="E375" s="76"/>
      <c r="F375" s="76"/>
      <c r="G375" s="76"/>
    </row>
    <row r="376" customFormat="false" ht="15" hidden="false" customHeight="false" outlineLevel="0" collapsed="false">
      <c r="A376" s="76"/>
      <c r="B376" s="76"/>
      <c r="C376" s="76"/>
      <c r="D376" s="79"/>
      <c r="E376" s="76"/>
      <c r="F376" s="76"/>
      <c r="G376" s="76"/>
    </row>
    <row r="377" customFormat="false" ht="15" hidden="false" customHeight="false" outlineLevel="0" collapsed="false">
      <c r="A377" s="76"/>
      <c r="B377" s="76"/>
      <c r="C377" s="76"/>
      <c r="D377" s="79"/>
      <c r="E377" s="76"/>
      <c r="F377" s="76"/>
      <c r="G377" s="76"/>
    </row>
    <row r="378" customFormat="false" ht="15" hidden="false" customHeight="false" outlineLevel="0" collapsed="false">
      <c r="A378" s="76"/>
      <c r="B378" s="76"/>
      <c r="C378" s="76"/>
      <c r="D378" s="79"/>
      <c r="E378" s="76"/>
      <c r="F378" s="76"/>
      <c r="G378" s="76"/>
    </row>
    <row r="379" customFormat="false" ht="15" hidden="false" customHeight="false" outlineLevel="0" collapsed="false">
      <c r="A379" s="76"/>
      <c r="B379" s="76"/>
      <c r="C379" s="76"/>
      <c r="D379" s="79"/>
      <c r="E379" s="76"/>
      <c r="F379" s="76"/>
      <c r="G379" s="76"/>
    </row>
    <row r="380" customFormat="false" ht="15" hidden="false" customHeight="false" outlineLevel="0" collapsed="false">
      <c r="A380" s="76"/>
      <c r="B380" s="76"/>
      <c r="C380" s="76"/>
      <c r="D380" s="79"/>
      <c r="E380" s="76"/>
      <c r="F380" s="76"/>
      <c r="G380" s="76"/>
    </row>
    <row r="381" customFormat="false" ht="15" hidden="false" customHeight="false" outlineLevel="0" collapsed="false">
      <c r="A381" s="76"/>
      <c r="B381" s="76"/>
      <c r="C381" s="76"/>
      <c r="D381" s="79"/>
      <c r="E381" s="76"/>
      <c r="F381" s="76"/>
      <c r="G381" s="76"/>
    </row>
    <row r="382" customFormat="false" ht="15" hidden="false" customHeight="false" outlineLevel="0" collapsed="false">
      <c r="A382" s="76"/>
      <c r="B382" s="76"/>
      <c r="C382" s="76"/>
      <c r="D382" s="79"/>
      <c r="E382" s="76"/>
      <c r="F382" s="76"/>
      <c r="G382" s="76"/>
    </row>
    <row r="383" customFormat="false" ht="15" hidden="false" customHeight="false" outlineLevel="0" collapsed="false">
      <c r="A383" s="76"/>
      <c r="B383" s="76"/>
      <c r="C383" s="76"/>
      <c r="D383" s="79"/>
      <c r="E383" s="76"/>
      <c r="F383" s="76"/>
      <c r="G383" s="76"/>
    </row>
    <row r="384" customFormat="false" ht="15" hidden="false" customHeight="false" outlineLevel="0" collapsed="false">
      <c r="A384" s="76"/>
      <c r="B384" s="76"/>
      <c r="C384" s="76"/>
      <c r="D384" s="79"/>
      <c r="E384" s="76"/>
      <c r="F384" s="76"/>
      <c r="G384" s="76"/>
    </row>
    <row r="385" customFormat="false" ht="15" hidden="false" customHeight="false" outlineLevel="0" collapsed="false">
      <c r="A385" s="76"/>
      <c r="B385" s="76"/>
      <c r="C385" s="76"/>
      <c r="D385" s="79"/>
      <c r="E385" s="76"/>
      <c r="F385" s="76"/>
      <c r="G385" s="76"/>
    </row>
    <row r="386" customFormat="false" ht="15" hidden="false" customHeight="false" outlineLevel="0" collapsed="false">
      <c r="A386" s="76"/>
      <c r="B386" s="76"/>
      <c r="C386" s="76"/>
      <c r="D386" s="79"/>
      <c r="E386" s="76"/>
      <c r="F386" s="76"/>
      <c r="G386" s="76"/>
    </row>
    <row r="387" customFormat="false" ht="15" hidden="false" customHeight="false" outlineLevel="0" collapsed="false">
      <c r="A387" s="76"/>
      <c r="B387" s="76"/>
      <c r="C387" s="76"/>
      <c r="D387" s="79"/>
      <c r="E387" s="76"/>
      <c r="F387" s="76"/>
      <c r="G387" s="76"/>
    </row>
    <row r="388" customFormat="false" ht="15" hidden="false" customHeight="false" outlineLevel="0" collapsed="false">
      <c r="A388" s="76"/>
      <c r="B388" s="76"/>
      <c r="C388" s="76"/>
      <c r="D388" s="79"/>
      <c r="E388" s="76"/>
      <c r="F388" s="76"/>
      <c r="G388" s="76"/>
    </row>
    <row r="389" customFormat="false" ht="15" hidden="false" customHeight="false" outlineLevel="0" collapsed="false">
      <c r="A389" s="76"/>
      <c r="B389" s="76"/>
      <c r="C389" s="76"/>
      <c r="D389" s="79"/>
      <c r="E389" s="76"/>
      <c r="F389" s="76"/>
      <c r="G389" s="76"/>
    </row>
    <row r="390" customFormat="false" ht="15" hidden="false" customHeight="false" outlineLevel="0" collapsed="false">
      <c r="A390" s="76"/>
      <c r="B390" s="76"/>
      <c r="C390" s="76"/>
      <c r="D390" s="79"/>
      <c r="E390" s="76"/>
      <c r="F390" s="76"/>
      <c r="G390" s="76"/>
    </row>
    <row r="391" customFormat="false" ht="15" hidden="false" customHeight="false" outlineLevel="0" collapsed="false">
      <c r="A391" s="76"/>
      <c r="B391" s="76"/>
      <c r="C391" s="76"/>
      <c r="D391" s="79"/>
      <c r="E391" s="76"/>
      <c r="F391" s="76"/>
      <c r="G391" s="76"/>
    </row>
    <row r="392" customFormat="false" ht="15" hidden="false" customHeight="false" outlineLevel="0" collapsed="false">
      <c r="A392" s="76"/>
      <c r="B392" s="76"/>
      <c r="C392" s="76"/>
      <c r="D392" s="79"/>
      <c r="E392" s="76"/>
      <c r="F392" s="76"/>
      <c r="G392" s="76"/>
    </row>
    <row r="393" customFormat="false" ht="15" hidden="false" customHeight="false" outlineLevel="0" collapsed="false">
      <c r="A393" s="76"/>
      <c r="B393" s="76"/>
      <c r="C393" s="76"/>
      <c r="D393" s="79"/>
      <c r="E393" s="76"/>
      <c r="F393" s="76"/>
      <c r="G393" s="76"/>
    </row>
    <row r="394" customFormat="false" ht="15" hidden="false" customHeight="false" outlineLevel="0" collapsed="false">
      <c r="A394" s="76"/>
      <c r="B394" s="76"/>
      <c r="C394" s="76"/>
      <c r="D394" s="79"/>
      <c r="E394" s="76"/>
      <c r="F394" s="76"/>
      <c r="G394" s="76"/>
    </row>
    <row r="395" customFormat="false" ht="15" hidden="false" customHeight="false" outlineLevel="0" collapsed="false">
      <c r="A395" s="76"/>
      <c r="B395" s="76"/>
      <c r="C395" s="76"/>
      <c r="D395" s="79"/>
      <c r="E395" s="76"/>
      <c r="F395" s="76"/>
      <c r="G395" s="76"/>
    </row>
    <row r="396" customFormat="false" ht="15" hidden="false" customHeight="false" outlineLevel="0" collapsed="false">
      <c r="A396" s="76"/>
      <c r="B396" s="76"/>
      <c r="C396" s="76"/>
      <c r="D396" s="79"/>
      <c r="E396" s="76"/>
      <c r="F396" s="76"/>
      <c r="G396" s="76"/>
    </row>
    <row r="397" customFormat="false" ht="15" hidden="false" customHeight="false" outlineLevel="0" collapsed="false">
      <c r="A397" s="76"/>
      <c r="B397" s="76"/>
      <c r="C397" s="76"/>
      <c r="D397" s="79"/>
      <c r="E397" s="76"/>
      <c r="F397" s="76"/>
      <c r="G397" s="76"/>
    </row>
    <row r="398" customFormat="false" ht="15" hidden="false" customHeight="false" outlineLevel="0" collapsed="false">
      <c r="A398" s="76"/>
      <c r="B398" s="76"/>
      <c r="C398" s="76"/>
      <c r="D398" s="79"/>
      <c r="E398" s="76"/>
      <c r="F398" s="76"/>
      <c r="G398" s="76"/>
    </row>
    <row r="399" customFormat="false" ht="15" hidden="false" customHeight="false" outlineLevel="0" collapsed="false">
      <c r="A399" s="76"/>
      <c r="B399" s="76"/>
      <c r="C399" s="76"/>
      <c r="D399" s="79"/>
      <c r="E399" s="76"/>
      <c r="F399" s="76"/>
      <c r="G399" s="76"/>
    </row>
    <row r="400" customFormat="false" ht="15" hidden="false" customHeight="false" outlineLevel="0" collapsed="false">
      <c r="A400" s="76"/>
      <c r="B400" s="76"/>
      <c r="C400" s="76"/>
      <c r="D400" s="79"/>
      <c r="E400" s="76"/>
      <c r="F400" s="76"/>
      <c r="G400" s="76"/>
    </row>
    <row r="401" customFormat="false" ht="15" hidden="false" customHeight="false" outlineLevel="0" collapsed="false">
      <c r="A401" s="76"/>
      <c r="B401" s="76"/>
      <c r="C401" s="76"/>
      <c r="D401" s="79"/>
      <c r="E401" s="76"/>
      <c r="F401" s="76"/>
      <c r="G401" s="76"/>
    </row>
    <row r="402" customFormat="false" ht="15" hidden="false" customHeight="false" outlineLevel="0" collapsed="false">
      <c r="A402" s="76"/>
      <c r="B402" s="76"/>
      <c r="C402" s="76"/>
      <c r="D402" s="79"/>
      <c r="E402" s="76"/>
      <c r="F402" s="76"/>
      <c r="G402" s="76"/>
    </row>
    <row r="403" customFormat="false" ht="15" hidden="false" customHeight="false" outlineLevel="0" collapsed="false">
      <c r="A403" s="76"/>
      <c r="B403" s="76"/>
      <c r="C403" s="76"/>
      <c r="D403" s="79"/>
      <c r="E403" s="76"/>
      <c r="F403" s="76"/>
      <c r="G403" s="76"/>
    </row>
    <row r="404" customFormat="false" ht="15" hidden="false" customHeight="false" outlineLevel="0" collapsed="false">
      <c r="A404" s="76"/>
      <c r="B404" s="76"/>
      <c r="C404" s="76"/>
      <c r="D404" s="79"/>
      <c r="E404" s="76"/>
      <c r="F404" s="76"/>
      <c r="G404" s="76"/>
    </row>
    <row r="405" customFormat="false" ht="15" hidden="false" customHeight="false" outlineLevel="0" collapsed="false">
      <c r="A405" s="76"/>
      <c r="B405" s="76"/>
      <c r="C405" s="76"/>
      <c r="D405" s="79"/>
      <c r="E405" s="76"/>
      <c r="F405" s="76"/>
      <c r="G405" s="76"/>
    </row>
    <row r="406" customFormat="false" ht="15" hidden="false" customHeight="false" outlineLevel="0" collapsed="false">
      <c r="A406" s="76"/>
      <c r="B406" s="76"/>
      <c r="C406" s="76"/>
      <c r="D406" s="79"/>
      <c r="E406" s="76"/>
      <c r="F406" s="76"/>
      <c r="G406" s="76"/>
    </row>
    <row r="407" customFormat="false" ht="15" hidden="false" customHeight="false" outlineLevel="0" collapsed="false">
      <c r="A407" s="76"/>
      <c r="B407" s="76"/>
      <c r="C407" s="76"/>
      <c r="D407" s="79"/>
      <c r="E407" s="76"/>
      <c r="F407" s="76"/>
      <c r="G407" s="76"/>
    </row>
    <row r="408" customFormat="false" ht="15" hidden="false" customHeight="false" outlineLevel="0" collapsed="false">
      <c r="A408" s="76"/>
      <c r="B408" s="76"/>
      <c r="C408" s="76"/>
      <c r="D408" s="79"/>
      <c r="E408" s="76"/>
      <c r="F408" s="76"/>
      <c r="G408" s="76"/>
    </row>
    <row r="409" customFormat="false" ht="15" hidden="false" customHeight="false" outlineLevel="0" collapsed="false">
      <c r="A409" s="76"/>
      <c r="B409" s="76"/>
      <c r="C409" s="76"/>
      <c r="D409" s="79"/>
      <c r="E409" s="76"/>
      <c r="F409" s="76"/>
      <c r="G409" s="76"/>
    </row>
    <row r="410" customFormat="false" ht="15" hidden="false" customHeight="false" outlineLevel="0" collapsed="false">
      <c r="A410" s="76"/>
      <c r="B410" s="76"/>
      <c r="C410" s="76"/>
      <c r="D410" s="79"/>
      <c r="E410" s="76"/>
      <c r="F410" s="76"/>
      <c r="G410" s="76"/>
    </row>
    <row r="411" customFormat="false" ht="15" hidden="false" customHeight="false" outlineLevel="0" collapsed="false">
      <c r="A411" s="76"/>
      <c r="B411" s="76"/>
      <c r="C411" s="76"/>
      <c r="D411" s="79"/>
      <c r="E411" s="76"/>
      <c r="F411" s="76"/>
      <c r="G411" s="76"/>
    </row>
    <row r="412" customFormat="false" ht="15" hidden="false" customHeight="false" outlineLevel="0" collapsed="false">
      <c r="A412" s="76"/>
      <c r="B412" s="76"/>
      <c r="C412" s="76"/>
      <c r="D412" s="79"/>
      <c r="E412" s="76"/>
      <c r="F412" s="76"/>
      <c r="G412" s="76"/>
    </row>
    <row r="413" customFormat="false" ht="15" hidden="false" customHeight="false" outlineLevel="0" collapsed="false">
      <c r="A413" s="76"/>
      <c r="B413" s="76"/>
      <c r="C413" s="76"/>
      <c r="D413" s="79"/>
      <c r="E413" s="76"/>
      <c r="F413" s="76"/>
      <c r="G413" s="76"/>
    </row>
    <row r="414" customFormat="false" ht="15" hidden="false" customHeight="false" outlineLevel="0" collapsed="false">
      <c r="A414" s="76"/>
      <c r="B414" s="76"/>
      <c r="C414" s="76"/>
      <c r="D414" s="79"/>
      <c r="E414" s="76"/>
      <c r="F414" s="76"/>
      <c r="G414" s="76"/>
    </row>
    <row r="415" customFormat="false" ht="15" hidden="false" customHeight="false" outlineLevel="0" collapsed="false">
      <c r="A415" s="76"/>
      <c r="B415" s="76"/>
      <c r="C415" s="76"/>
      <c r="D415" s="79"/>
      <c r="E415" s="76"/>
      <c r="F415" s="76"/>
      <c r="G415" s="76"/>
    </row>
    <row r="416" customFormat="false" ht="15" hidden="false" customHeight="false" outlineLevel="0" collapsed="false">
      <c r="A416" s="76"/>
      <c r="B416" s="76"/>
      <c r="C416" s="76"/>
      <c r="D416" s="79"/>
      <c r="E416" s="76"/>
      <c r="F416" s="76"/>
      <c r="G416" s="76"/>
    </row>
    <row r="417" customFormat="false" ht="15" hidden="false" customHeight="false" outlineLevel="0" collapsed="false">
      <c r="A417" s="76"/>
      <c r="B417" s="76"/>
      <c r="C417" s="76"/>
      <c r="D417" s="79"/>
      <c r="E417" s="76"/>
      <c r="F417" s="76"/>
      <c r="G417" s="76"/>
    </row>
    <row r="418" customFormat="false" ht="15" hidden="false" customHeight="false" outlineLevel="0" collapsed="false">
      <c r="A418" s="76"/>
      <c r="B418" s="76"/>
      <c r="C418" s="76"/>
      <c r="D418" s="79"/>
      <c r="E418" s="76"/>
      <c r="F418" s="76"/>
      <c r="G418" s="76"/>
    </row>
    <row r="419" customFormat="false" ht="15" hidden="false" customHeight="false" outlineLevel="0" collapsed="false">
      <c r="A419" s="76"/>
      <c r="B419" s="76"/>
      <c r="C419" s="76"/>
      <c r="D419" s="79"/>
      <c r="E419" s="76"/>
      <c r="F419" s="76"/>
      <c r="G419" s="76"/>
    </row>
    <row r="420" customFormat="false" ht="15" hidden="false" customHeight="false" outlineLevel="0" collapsed="false">
      <c r="A420" s="76"/>
      <c r="B420" s="76"/>
      <c r="C420" s="76"/>
      <c r="D420" s="79"/>
      <c r="E420" s="76"/>
      <c r="F420" s="76"/>
      <c r="G420" s="76"/>
    </row>
    <row r="421" customFormat="false" ht="15" hidden="false" customHeight="false" outlineLevel="0" collapsed="false">
      <c r="A421" s="76"/>
      <c r="B421" s="76"/>
      <c r="C421" s="76"/>
      <c r="D421" s="79"/>
      <c r="E421" s="76"/>
      <c r="F421" s="76"/>
      <c r="G421" s="76"/>
    </row>
    <row r="422" customFormat="false" ht="15" hidden="false" customHeight="false" outlineLevel="0" collapsed="false">
      <c r="A422" s="76"/>
      <c r="B422" s="76"/>
      <c r="C422" s="76"/>
      <c r="D422" s="79"/>
      <c r="E422" s="76"/>
      <c r="F422" s="76"/>
      <c r="G422" s="76"/>
    </row>
    <row r="423" customFormat="false" ht="15" hidden="false" customHeight="false" outlineLevel="0" collapsed="false">
      <c r="A423" s="76"/>
      <c r="B423" s="76"/>
      <c r="C423" s="76"/>
      <c r="D423" s="79"/>
      <c r="E423" s="76"/>
      <c r="F423" s="76"/>
      <c r="G423" s="76"/>
    </row>
    <row r="424" customFormat="false" ht="15" hidden="false" customHeight="false" outlineLevel="0" collapsed="false">
      <c r="A424" s="76"/>
      <c r="B424" s="76"/>
      <c r="C424" s="76"/>
      <c r="D424" s="79"/>
      <c r="E424" s="76"/>
      <c r="F424" s="76"/>
      <c r="G424" s="76"/>
    </row>
    <row r="425" customFormat="false" ht="15" hidden="false" customHeight="false" outlineLevel="0" collapsed="false">
      <c r="A425" s="76"/>
      <c r="B425" s="76"/>
      <c r="C425" s="76"/>
      <c r="D425" s="79"/>
      <c r="E425" s="76"/>
      <c r="F425" s="76"/>
      <c r="G425" s="76"/>
    </row>
    <row r="426" customFormat="false" ht="15" hidden="false" customHeight="false" outlineLevel="0" collapsed="false">
      <c r="A426" s="76"/>
      <c r="B426" s="76"/>
      <c r="C426" s="76"/>
      <c r="D426" s="79"/>
      <c r="E426" s="76"/>
      <c r="F426" s="76"/>
      <c r="G426" s="76"/>
    </row>
    <row r="427" customFormat="false" ht="15" hidden="false" customHeight="false" outlineLevel="0" collapsed="false">
      <c r="A427" s="76"/>
      <c r="B427" s="76"/>
      <c r="C427" s="76"/>
      <c r="D427" s="79"/>
      <c r="E427" s="76"/>
      <c r="F427" s="76"/>
      <c r="G427" s="76"/>
    </row>
    <row r="428" customFormat="false" ht="15" hidden="false" customHeight="false" outlineLevel="0" collapsed="false">
      <c r="A428" s="76"/>
      <c r="B428" s="76"/>
      <c r="C428" s="76"/>
      <c r="D428" s="79"/>
      <c r="E428" s="76"/>
      <c r="F428" s="76"/>
      <c r="G428" s="76"/>
    </row>
    <row r="429" customFormat="false" ht="15" hidden="false" customHeight="false" outlineLevel="0" collapsed="false">
      <c r="A429" s="76"/>
      <c r="B429" s="76"/>
      <c r="C429" s="76"/>
      <c r="D429" s="79"/>
      <c r="E429" s="76"/>
      <c r="F429" s="76"/>
      <c r="G429" s="76"/>
    </row>
    <row r="430" customFormat="false" ht="15" hidden="false" customHeight="false" outlineLevel="0" collapsed="false">
      <c r="A430" s="76"/>
      <c r="B430" s="76"/>
      <c r="C430" s="76"/>
      <c r="D430" s="79"/>
      <c r="E430" s="76"/>
      <c r="F430" s="76"/>
      <c r="G430" s="76"/>
    </row>
    <row r="431" customFormat="false" ht="15" hidden="false" customHeight="false" outlineLevel="0" collapsed="false">
      <c r="A431" s="76"/>
      <c r="B431" s="76"/>
      <c r="C431" s="76"/>
      <c r="D431" s="79"/>
      <c r="E431" s="76"/>
      <c r="F431" s="76"/>
      <c r="G431" s="76"/>
    </row>
    <row r="432" customFormat="false" ht="15" hidden="false" customHeight="false" outlineLevel="0" collapsed="false">
      <c r="A432" s="76"/>
      <c r="B432" s="76"/>
      <c r="C432" s="76"/>
      <c r="D432" s="79"/>
      <c r="E432" s="76"/>
      <c r="F432" s="76"/>
      <c r="G432" s="76"/>
    </row>
    <row r="433" customFormat="false" ht="15" hidden="false" customHeight="false" outlineLevel="0" collapsed="false">
      <c r="A433" s="76"/>
      <c r="B433" s="76"/>
      <c r="C433" s="76"/>
      <c r="D433" s="79"/>
      <c r="E433" s="76"/>
      <c r="F433" s="76"/>
      <c r="G433" s="76"/>
    </row>
    <row r="434" customFormat="false" ht="15" hidden="false" customHeight="false" outlineLevel="0" collapsed="false">
      <c r="A434" s="76"/>
      <c r="B434" s="76"/>
      <c r="C434" s="76"/>
      <c r="D434" s="79"/>
      <c r="E434" s="76"/>
      <c r="F434" s="76"/>
      <c r="G434" s="76"/>
    </row>
    <row r="435" customFormat="false" ht="15" hidden="false" customHeight="false" outlineLevel="0" collapsed="false">
      <c r="A435" s="76"/>
      <c r="B435" s="76"/>
      <c r="C435" s="76"/>
      <c r="D435" s="79"/>
      <c r="E435" s="76"/>
      <c r="F435" s="76"/>
      <c r="G435" s="76"/>
    </row>
    <row r="436" customFormat="false" ht="15" hidden="false" customHeight="false" outlineLevel="0" collapsed="false">
      <c r="A436" s="76"/>
      <c r="B436" s="76"/>
      <c r="C436" s="76"/>
      <c r="D436" s="79"/>
      <c r="E436" s="76"/>
      <c r="F436" s="76"/>
      <c r="G436" s="76"/>
    </row>
    <row r="437" customFormat="false" ht="15" hidden="false" customHeight="false" outlineLevel="0" collapsed="false">
      <c r="A437" s="76"/>
      <c r="B437" s="76"/>
      <c r="C437" s="76"/>
      <c r="D437" s="79"/>
      <c r="E437" s="76"/>
      <c r="F437" s="76"/>
      <c r="G437" s="76"/>
    </row>
    <row r="438" customFormat="false" ht="15" hidden="false" customHeight="false" outlineLevel="0" collapsed="false">
      <c r="A438" s="76"/>
      <c r="B438" s="76"/>
      <c r="C438" s="76"/>
      <c r="D438" s="79"/>
      <c r="E438" s="76"/>
      <c r="F438" s="76"/>
      <c r="G438" s="76"/>
    </row>
    <row r="439" customFormat="false" ht="15" hidden="false" customHeight="false" outlineLevel="0" collapsed="false">
      <c r="A439" s="76"/>
      <c r="B439" s="76"/>
      <c r="C439" s="76"/>
      <c r="D439" s="79"/>
      <c r="E439" s="76"/>
      <c r="F439" s="76"/>
      <c r="G439" s="76"/>
    </row>
    <row r="440" customFormat="false" ht="15" hidden="false" customHeight="false" outlineLevel="0" collapsed="false">
      <c r="A440" s="76"/>
      <c r="B440" s="76"/>
      <c r="C440" s="76"/>
      <c r="D440" s="79"/>
      <c r="E440" s="76"/>
      <c r="F440" s="76"/>
      <c r="G440" s="76"/>
    </row>
    <row r="441" customFormat="false" ht="15" hidden="false" customHeight="false" outlineLevel="0" collapsed="false">
      <c r="A441" s="76"/>
      <c r="B441" s="76"/>
      <c r="C441" s="76"/>
      <c r="D441" s="79"/>
      <c r="E441" s="76"/>
      <c r="F441" s="76"/>
      <c r="G441" s="76"/>
    </row>
    <row r="442" customFormat="false" ht="15" hidden="false" customHeight="false" outlineLevel="0" collapsed="false">
      <c r="A442" s="76"/>
      <c r="B442" s="76"/>
      <c r="C442" s="76"/>
      <c r="D442" s="79"/>
      <c r="E442" s="76"/>
      <c r="F442" s="76"/>
      <c r="G442" s="76"/>
    </row>
    <row r="443" customFormat="false" ht="15" hidden="false" customHeight="false" outlineLevel="0" collapsed="false">
      <c r="A443" s="76"/>
      <c r="B443" s="76"/>
      <c r="C443" s="76"/>
      <c r="D443" s="79"/>
      <c r="E443" s="76"/>
      <c r="F443" s="76"/>
      <c r="G443" s="76"/>
    </row>
    <row r="444" customFormat="false" ht="15" hidden="false" customHeight="false" outlineLevel="0" collapsed="false">
      <c r="A444" s="76"/>
      <c r="B444" s="76"/>
      <c r="C444" s="76"/>
      <c r="D444" s="79"/>
      <c r="E444" s="76"/>
      <c r="F444" s="76"/>
      <c r="G444" s="76"/>
    </row>
    <row r="445" customFormat="false" ht="15" hidden="false" customHeight="false" outlineLevel="0" collapsed="false">
      <c r="A445" s="76"/>
      <c r="B445" s="76"/>
      <c r="C445" s="76"/>
      <c r="D445" s="79"/>
      <c r="E445" s="76"/>
      <c r="F445" s="76"/>
      <c r="G445" s="76"/>
    </row>
    <row r="446" customFormat="false" ht="15" hidden="false" customHeight="false" outlineLevel="0" collapsed="false">
      <c r="A446" s="76"/>
      <c r="B446" s="76"/>
      <c r="C446" s="76"/>
      <c r="D446" s="79"/>
      <c r="E446" s="76"/>
      <c r="F446" s="76"/>
      <c r="G446" s="76"/>
    </row>
    <row r="447" customFormat="false" ht="15" hidden="false" customHeight="false" outlineLevel="0" collapsed="false">
      <c r="A447" s="76"/>
      <c r="B447" s="76"/>
      <c r="C447" s="76"/>
      <c r="D447" s="79"/>
      <c r="E447" s="76"/>
      <c r="F447" s="76"/>
      <c r="G447" s="76"/>
    </row>
    <row r="448" customFormat="false" ht="15" hidden="false" customHeight="false" outlineLevel="0" collapsed="false">
      <c r="A448" s="76"/>
      <c r="B448" s="76"/>
      <c r="C448" s="76"/>
      <c r="D448" s="79"/>
      <c r="E448" s="76"/>
      <c r="F448" s="76"/>
      <c r="G448" s="76"/>
    </row>
    <row r="449" customFormat="false" ht="15" hidden="false" customHeight="false" outlineLevel="0" collapsed="false">
      <c r="A449" s="76"/>
      <c r="B449" s="76"/>
      <c r="C449" s="76"/>
      <c r="D449" s="79"/>
      <c r="E449" s="76"/>
      <c r="F449" s="76"/>
      <c r="G449" s="76"/>
    </row>
    <row r="450" customFormat="false" ht="15" hidden="false" customHeight="false" outlineLevel="0" collapsed="false">
      <c r="A450" s="76"/>
      <c r="B450" s="76"/>
      <c r="C450" s="76"/>
      <c r="D450" s="79"/>
      <c r="E450" s="76"/>
      <c r="F450" s="76"/>
      <c r="G450" s="76"/>
    </row>
    <row r="451" customFormat="false" ht="15" hidden="false" customHeight="false" outlineLevel="0" collapsed="false">
      <c r="A451" s="76"/>
      <c r="B451" s="76"/>
      <c r="C451" s="76"/>
      <c r="D451" s="79"/>
      <c r="E451" s="76"/>
      <c r="F451" s="76"/>
      <c r="G451" s="76"/>
    </row>
    <row r="452" customFormat="false" ht="15" hidden="false" customHeight="false" outlineLevel="0" collapsed="false">
      <c r="A452" s="76"/>
      <c r="B452" s="76"/>
      <c r="C452" s="76"/>
      <c r="D452" s="79"/>
      <c r="E452" s="76"/>
      <c r="F452" s="76"/>
      <c r="G452" s="76"/>
    </row>
    <row r="453" customFormat="false" ht="15" hidden="false" customHeight="false" outlineLevel="0" collapsed="false">
      <c r="A453" s="76"/>
      <c r="B453" s="76"/>
      <c r="C453" s="76"/>
      <c r="D453" s="79"/>
      <c r="E453" s="76"/>
      <c r="F453" s="76"/>
      <c r="G453" s="76"/>
    </row>
    <row r="454" customFormat="false" ht="15" hidden="false" customHeight="false" outlineLevel="0" collapsed="false">
      <c r="A454" s="76"/>
      <c r="B454" s="76"/>
      <c r="C454" s="76"/>
      <c r="D454" s="79"/>
      <c r="E454" s="76"/>
      <c r="F454" s="76"/>
      <c r="G454" s="76"/>
    </row>
    <row r="455" customFormat="false" ht="15" hidden="false" customHeight="false" outlineLevel="0" collapsed="false">
      <c r="A455" s="76"/>
      <c r="B455" s="76"/>
      <c r="C455" s="76"/>
      <c r="D455" s="79"/>
      <c r="E455" s="76"/>
      <c r="F455" s="76"/>
      <c r="G455" s="76"/>
    </row>
    <row r="456" customFormat="false" ht="15" hidden="false" customHeight="false" outlineLevel="0" collapsed="false">
      <c r="A456" s="76"/>
      <c r="B456" s="76"/>
      <c r="C456" s="76"/>
      <c r="D456" s="79"/>
      <c r="E456" s="76"/>
      <c r="F456" s="76"/>
      <c r="G456" s="76"/>
    </row>
    <row r="457" customFormat="false" ht="15" hidden="false" customHeight="false" outlineLevel="0" collapsed="false">
      <c r="A457" s="76"/>
      <c r="B457" s="76"/>
      <c r="C457" s="76"/>
      <c r="D457" s="79"/>
      <c r="E457" s="76"/>
      <c r="F457" s="76"/>
      <c r="G457" s="76"/>
    </row>
    <row r="458" customFormat="false" ht="15" hidden="false" customHeight="false" outlineLevel="0" collapsed="false">
      <c r="A458" s="76"/>
      <c r="B458" s="76"/>
      <c r="C458" s="76"/>
      <c r="D458" s="79"/>
      <c r="E458" s="76"/>
      <c r="F458" s="76"/>
      <c r="G458" s="76"/>
    </row>
    <row r="459" customFormat="false" ht="15" hidden="false" customHeight="false" outlineLevel="0" collapsed="false">
      <c r="A459" s="76"/>
      <c r="B459" s="76"/>
      <c r="C459" s="76"/>
      <c r="D459" s="79"/>
      <c r="E459" s="76"/>
      <c r="F459" s="76"/>
      <c r="G459" s="76"/>
    </row>
    <row r="460" customFormat="false" ht="15" hidden="false" customHeight="false" outlineLevel="0" collapsed="false">
      <c r="A460" s="76"/>
      <c r="B460" s="76"/>
      <c r="C460" s="76"/>
      <c r="D460" s="79"/>
      <c r="E460" s="76"/>
      <c r="F460" s="76"/>
      <c r="G460" s="76"/>
    </row>
    <row r="461" customFormat="false" ht="15" hidden="false" customHeight="false" outlineLevel="0" collapsed="false">
      <c r="A461" s="76"/>
      <c r="B461" s="76"/>
      <c r="C461" s="76"/>
      <c r="D461" s="79"/>
      <c r="E461" s="76"/>
      <c r="F461" s="76"/>
      <c r="G461" s="76"/>
    </row>
    <row r="462" customFormat="false" ht="15" hidden="false" customHeight="false" outlineLevel="0" collapsed="false">
      <c r="A462" s="76"/>
      <c r="B462" s="76"/>
      <c r="C462" s="76"/>
      <c r="D462" s="79"/>
      <c r="E462" s="76"/>
      <c r="F462" s="76"/>
      <c r="G462" s="76"/>
    </row>
    <row r="463" customFormat="false" ht="15" hidden="false" customHeight="false" outlineLevel="0" collapsed="false">
      <c r="A463" s="76"/>
      <c r="B463" s="76"/>
      <c r="C463" s="76"/>
      <c r="D463" s="79"/>
      <c r="E463" s="76"/>
      <c r="F463" s="76"/>
      <c r="G463" s="76"/>
    </row>
    <row r="464" customFormat="false" ht="15" hidden="false" customHeight="false" outlineLevel="0" collapsed="false">
      <c r="A464" s="76"/>
      <c r="B464" s="76"/>
      <c r="C464" s="76"/>
      <c r="D464" s="79"/>
      <c r="E464" s="76"/>
      <c r="F464" s="76"/>
      <c r="G464" s="76"/>
    </row>
    <row r="465" customFormat="false" ht="15" hidden="false" customHeight="false" outlineLevel="0" collapsed="false">
      <c r="A465" s="76"/>
      <c r="B465" s="76"/>
      <c r="C465" s="76"/>
      <c r="D465" s="79"/>
      <c r="E465" s="76"/>
      <c r="F465" s="76"/>
      <c r="G465" s="76"/>
    </row>
    <row r="466" customFormat="false" ht="15" hidden="false" customHeight="false" outlineLevel="0" collapsed="false">
      <c r="A466" s="76"/>
      <c r="B466" s="76"/>
      <c r="C466" s="76"/>
      <c r="D466" s="79"/>
      <c r="E466" s="76"/>
      <c r="F466" s="76"/>
      <c r="G466" s="76"/>
    </row>
    <row r="467" customFormat="false" ht="15" hidden="false" customHeight="false" outlineLevel="0" collapsed="false">
      <c r="A467" s="76"/>
      <c r="B467" s="76"/>
      <c r="C467" s="76"/>
      <c r="D467" s="79"/>
      <c r="E467" s="76"/>
      <c r="F467" s="76"/>
      <c r="G467" s="76"/>
    </row>
    <row r="468" customFormat="false" ht="15" hidden="false" customHeight="false" outlineLevel="0" collapsed="false">
      <c r="A468" s="76"/>
      <c r="B468" s="76"/>
      <c r="C468" s="76"/>
      <c r="D468" s="79"/>
      <c r="E468" s="76"/>
      <c r="F468" s="76"/>
      <c r="G468" s="76"/>
    </row>
    <row r="469" customFormat="false" ht="15" hidden="false" customHeight="false" outlineLevel="0" collapsed="false">
      <c r="A469" s="76"/>
      <c r="B469" s="76"/>
      <c r="C469" s="76"/>
      <c r="D469" s="79"/>
      <c r="E469" s="76"/>
      <c r="F469" s="76"/>
      <c r="G469" s="76"/>
    </row>
    <row r="470" customFormat="false" ht="15" hidden="false" customHeight="false" outlineLevel="0" collapsed="false">
      <c r="A470" s="76"/>
      <c r="B470" s="76"/>
      <c r="C470" s="76"/>
      <c r="D470" s="79"/>
      <c r="E470" s="76"/>
      <c r="F470" s="76"/>
      <c r="G470" s="76"/>
    </row>
    <row r="471" customFormat="false" ht="15" hidden="false" customHeight="false" outlineLevel="0" collapsed="false">
      <c r="A471" s="76"/>
      <c r="B471" s="76"/>
      <c r="C471" s="76"/>
      <c r="D471" s="79"/>
      <c r="E471" s="76"/>
      <c r="F471" s="76"/>
      <c r="G471" s="76"/>
    </row>
    <row r="472" customFormat="false" ht="15" hidden="false" customHeight="false" outlineLevel="0" collapsed="false">
      <c r="A472" s="76"/>
      <c r="B472" s="76"/>
      <c r="C472" s="76"/>
      <c r="D472" s="79"/>
      <c r="E472" s="76"/>
      <c r="F472" s="76"/>
      <c r="G472" s="76"/>
    </row>
    <row r="473" customFormat="false" ht="15" hidden="false" customHeight="false" outlineLevel="0" collapsed="false">
      <c r="A473" s="76"/>
      <c r="B473" s="76"/>
      <c r="C473" s="76"/>
      <c r="D473" s="79"/>
      <c r="E473" s="76"/>
      <c r="F473" s="76"/>
      <c r="G473" s="76"/>
    </row>
    <row r="474" customFormat="false" ht="15" hidden="false" customHeight="false" outlineLevel="0" collapsed="false">
      <c r="A474" s="76"/>
      <c r="B474" s="76"/>
      <c r="C474" s="76"/>
      <c r="D474" s="79"/>
      <c r="E474" s="76"/>
      <c r="F474" s="76"/>
      <c r="G474" s="76"/>
    </row>
    <row r="475" customFormat="false" ht="15" hidden="false" customHeight="false" outlineLevel="0" collapsed="false">
      <c r="A475" s="76"/>
      <c r="B475" s="76"/>
      <c r="C475" s="76"/>
      <c r="D475" s="79"/>
      <c r="E475" s="76"/>
      <c r="F475" s="76"/>
      <c r="G475" s="76"/>
    </row>
    <row r="476" customFormat="false" ht="15" hidden="false" customHeight="false" outlineLevel="0" collapsed="false">
      <c r="A476" s="76"/>
      <c r="B476" s="76"/>
      <c r="C476" s="76"/>
      <c r="D476" s="79"/>
      <c r="E476" s="76"/>
      <c r="F476" s="76"/>
      <c r="G476" s="76"/>
    </row>
    <row r="477" customFormat="false" ht="15" hidden="false" customHeight="false" outlineLevel="0" collapsed="false">
      <c r="A477" s="76"/>
      <c r="B477" s="76"/>
      <c r="C477" s="76"/>
      <c r="D477" s="79"/>
      <c r="E477" s="76"/>
      <c r="F477" s="76"/>
      <c r="G477" s="76"/>
    </row>
    <row r="478" customFormat="false" ht="15" hidden="false" customHeight="false" outlineLevel="0" collapsed="false">
      <c r="A478" s="76"/>
      <c r="B478" s="76"/>
      <c r="C478" s="76"/>
      <c r="D478" s="79"/>
      <c r="E478" s="76"/>
      <c r="F478" s="76"/>
      <c r="G478" s="76"/>
    </row>
    <row r="479" customFormat="false" ht="15" hidden="false" customHeight="false" outlineLevel="0" collapsed="false">
      <c r="A479" s="76"/>
      <c r="B479" s="76"/>
      <c r="C479" s="76"/>
      <c r="D479" s="79"/>
      <c r="E479" s="76"/>
      <c r="F479" s="76"/>
      <c r="G479" s="76"/>
    </row>
    <row r="480" customFormat="false" ht="15" hidden="false" customHeight="false" outlineLevel="0" collapsed="false">
      <c r="A480" s="76"/>
      <c r="B480" s="76"/>
      <c r="C480" s="76"/>
      <c r="D480" s="79"/>
      <c r="E480" s="76"/>
      <c r="F480" s="76"/>
      <c r="G480" s="76"/>
    </row>
    <row r="481" customFormat="false" ht="15" hidden="false" customHeight="false" outlineLevel="0" collapsed="false">
      <c r="A481" s="76"/>
      <c r="B481" s="76"/>
      <c r="C481" s="76"/>
      <c r="D481" s="79"/>
      <c r="E481" s="76"/>
      <c r="F481" s="76"/>
      <c r="G481" s="76"/>
    </row>
    <row r="482" customFormat="false" ht="15" hidden="false" customHeight="false" outlineLevel="0" collapsed="false">
      <c r="A482" s="76"/>
      <c r="B482" s="76"/>
      <c r="C482" s="76"/>
      <c r="D482" s="79"/>
      <c r="E482" s="76"/>
      <c r="F482" s="76"/>
      <c r="G482" s="76"/>
    </row>
    <row r="483" customFormat="false" ht="15" hidden="false" customHeight="false" outlineLevel="0" collapsed="false">
      <c r="A483" s="76"/>
      <c r="B483" s="76"/>
      <c r="C483" s="76"/>
      <c r="D483" s="79"/>
      <c r="E483" s="76"/>
      <c r="F483" s="76"/>
      <c r="G483" s="76"/>
    </row>
    <row r="484" customFormat="false" ht="15" hidden="false" customHeight="false" outlineLevel="0" collapsed="false">
      <c r="A484" s="76"/>
      <c r="B484" s="76"/>
      <c r="C484" s="76"/>
      <c r="D484" s="79"/>
      <c r="E484" s="76"/>
      <c r="F484" s="76"/>
      <c r="G484" s="76"/>
    </row>
    <row r="485" customFormat="false" ht="15" hidden="false" customHeight="false" outlineLevel="0" collapsed="false">
      <c r="A485" s="76"/>
      <c r="B485" s="76"/>
      <c r="C485" s="76"/>
      <c r="D485" s="79"/>
      <c r="E485" s="76"/>
      <c r="F485" s="76"/>
      <c r="G485" s="76"/>
    </row>
    <row r="486" customFormat="false" ht="15" hidden="false" customHeight="false" outlineLevel="0" collapsed="false">
      <c r="A486" s="76"/>
      <c r="B486" s="76"/>
      <c r="C486" s="76"/>
      <c r="D486" s="79"/>
      <c r="E486" s="76"/>
      <c r="F486" s="76"/>
      <c r="G486" s="76"/>
    </row>
    <row r="487" customFormat="false" ht="15" hidden="false" customHeight="false" outlineLevel="0" collapsed="false">
      <c r="A487" s="76"/>
      <c r="B487" s="76"/>
      <c r="C487" s="76"/>
      <c r="D487" s="79"/>
      <c r="E487" s="76"/>
      <c r="F487" s="76"/>
      <c r="G487" s="76"/>
    </row>
    <row r="488" customFormat="false" ht="15" hidden="false" customHeight="false" outlineLevel="0" collapsed="false">
      <c r="A488" s="76"/>
      <c r="B488" s="76"/>
      <c r="C488" s="76"/>
      <c r="D488" s="79"/>
      <c r="E488" s="76"/>
      <c r="F488" s="76"/>
      <c r="G488" s="76"/>
    </row>
    <row r="489" customFormat="false" ht="15" hidden="false" customHeight="false" outlineLevel="0" collapsed="false">
      <c r="A489" s="76"/>
      <c r="B489" s="76"/>
      <c r="C489" s="76"/>
      <c r="D489" s="79"/>
      <c r="E489" s="76"/>
      <c r="F489" s="76"/>
      <c r="G489" s="76"/>
    </row>
    <row r="490" customFormat="false" ht="15" hidden="false" customHeight="false" outlineLevel="0" collapsed="false">
      <c r="A490" s="76"/>
      <c r="B490" s="76"/>
      <c r="C490" s="76"/>
      <c r="D490" s="79"/>
      <c r="E490" s="76"/>
      <c r="F490" s="76"/>
      <c r="G490" s="76"/>
    </row>
    <row r="491" customFormat="false" ht="15" hidden="false" customHeight="false" outlineLevel="0" collapsed="false">
      <c r="A491" s="76"/>
      <c r="B491" s="76"/>
      <c r="C491" s="76"/>
      <c r="D491" s="79"/>
      <c r="E491" s="76"/>
      <c r="F491" s="76"/>
      <c r="G491" s="76"/>
    </row>
    <row r="492" customFormat="false" ht="15" hidden="false" customHeight="false" outlineLevel="0" collapsed="false">
      <c r="A492" s="76"/>
      <c r="B492" s="76"/>
      <c r="C492" s="76"/>
      <c r="D492" s="79"/>
      <c r="E492" s="76"/>
      <c r="F492" s="76"/>
      <c r="G492" s="76"/>
    </row>
    <row r="493" customFormat="false" ht="15" hidden="false" customHeight="false" outlineLevel="0" collapsed="false">
      <c r="A493" s="76"/>
      <c r="B493" s="76"/>
      <c r="C493" s="76"/>
      <c r="D493" s="79"/>
      <c r="E493" s="76"/>
      <c r="F493" s="76"/>
      <c r="G493" s="76"/>
    </row>
    <row r="494" customFormat="false" ht="15" hidden="false" customHeight="false" outlineLevel="0" collapsed="false">
      <c r="A494" s="76"/>
      <c r="B494" s="76"/>
      <c r="C494" s="76"/>
      <c r="D494" s="79"/>
      <c r="E494" s="76"/>
      <c r="F494" s="76"/>
      <c r="G494" s="76"/>
    </row>
    <row r="495" customFormat="false" ht="15" hidden="false" customHeight="false" outlineLevel="0" collapsed="false">
      <c r="A495" s="76"/>
      <c r="B495" s="76"/>
      <c r="C495" s="76"/>
      <c r="D495" s="79"/>
      <c r="E495" s="76"/>
      <c r="F495" s="76"/>
      <c r="G495" s="76"/>
    </row>
    <row r="496" customFormat="false" ht="15" hidden="false" customHeight="false" outlineLevel="0" collapsed="false">
      <c r="A496" s="76"/>
      <c r="B496" s="76"/>
      <c r="C496" s="76"/>
      <c r="D496" s="79"/>
      <c r="E496" s="76"/>
      <c r="F496" s="76"/>
      <c r="G496" s="76"/>
    </row>
    <row r="497" customFormat="false" ht="15" hidden="false" customHeight="false" outlineLevel="0" collapsed="false">
      <c r="A497" s="76"/>
      <c r="B497" s="76"/>
      <c r="C497" s="76"/>
      <c r="D497" s="79"/>
      <c r="E497" s="76"/>
      <c r="F497" s="76"/>
      <c r="G497" s="76"/>
    </row>
    <row r="498" customFormat="false" ht="15" hidden="false" customHeight="false" outlineLevel="0" collapsed="false">
      <c r="A498" s="76"/>
      <c r="B498" s="76"/>
      <c r="C498" s="76"/>
      <c r="D498" s="79"/>
      <c r="E498" s="76"/>
      <c r="F498" s="76"/>
      <c r="G498" s="76"/>
    </row>
    <row r="499" customFormat="false" ht="15" hidden="false" customHeight="false" outlineLevel="0" collapsed="false">
      <c r="A499" s="76"/>
      <c r="B499" s="76"/>
      <c r="C499" s="76"/>
      <c r="D499" s="79"/>
      <c r="E499" s="76"/>
      <c r="F499" s="76"/>
      <c r="G499" s="76"/>
    </row>
    <row r="500" customFormat="false" ht="15" hidden="false" customHeight="false" outlineLevel="0" collapsed="false">
      <c r="A500" s="76"/>
      <c r="B500" s="76"/>
      <c r="C500" s="76"/>
      <c r="D500" s="79"/>
      <c r="E500" s="76"/>
      <c r="F500" s="76"/>
      <c r="G500" s="76"/>
    </row>
    <row r="501" customFormat="false" ht="15" hidden="false" customHeight="false" outlineLevel="0" collapsed="false">
      <c r="A501" s="76"/>
      <c r="B501" s="76"/>
      <c r="C501" s="76"/>
      <c r="D501" s="79"/>
      <c r="E501" s="76"/>
      <c r="F501" s="76"/>
      <c r="G501" s="76"/>
    </row>
    <row r="502" customFormat="false" ht="15" hidden="false" customHeight="false" outlineLevel="0" collapsed="false">
      <c r="A502" s="76"/>
      <c r="B502" s="76"/>
      <c r="C502" s="76"/>
      <c r="D502" s="79"/>
      <c r="E502" s="76"/>
      <c r="F502" s="76"/>
      <c r="G502" s="76"/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E3D0"/>
    <pageSetUpPr fitToPage="true"/>
  </sheetPr>
  <dimension ref="A1:H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93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3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30"/>
  </cols>
  <sheetData>
    <row r="1" customFormat="false" ht="30" hidden="false" customHeight="true" outlineLevel="0" collapsed="false">
      <c r="A1" s="71" t="s">
        <v>136</v>
      </c>
      <c r="B1" s="71"/>
      <c r="C1" s="71"/>
      <c r="D1" s="71"/>
      <c r="E1" s="71"/>
      <c r="F1" s="71"/>
      <c r="G1" s="71"/>
      <c r="H1" s="71"/>
    </row>
    <row r="2" customFormat="false" ht="30" hidden="false" customHeight="true" outlineLevel="0" collapsed="false">
      <c r="A2" s="80" t="s">
        <v>137</v>
      </c>
      <c r="B2" s="80" t="s">
        <v>138</v>
      </c>
      <c r="C2" s="80" t="s">
        <v>139</v>
      </c>
      <c r="D2" s="80" t="s">
        <v>140</v>
      </c>
      <c r="E2" s="80" t="s">
        <v>141</v>
      </c>
      <c r="F2" s="80" t="s">
        <v>142</v>
      </c>
    </row>
    <row r="3" customFormat="false" ht="30" hidden="false" customHeight="true" outlineLevel="0" collapsed="false">
      <c r="A3" s="81" t="n">
        <f aca="false">COUNTIF($C$6:$C$1005,"ใบเสนอราคา")</f>
        <v>2</v>
      </c>
      <c r="B3" s="81" t="n">
        <f aca="false">SUMIF($C$6:$C$1005,"ใบเสนอราคา",$E$6:$E$1005)</f>
        <v>24723</v>
      </c>
      <c r="C3" s="81" t="n">
        <f aca="false">COUNTIFS($C$6:$C$1005,"ใบเสนอราคา",$F$6:$F$1005,"อนุมัติ")</f>
        <v>1</v>
      </c>
      <c r="D3" s="82" t="n">
        <f aca="false">IFERROR(COUNTIFS($C$6:$C$1005,"ใบเสนอราคา",$F$6:$F$1005,"อนุมัติ")/(COUNTIF($C$6:$C$1005,"ใบเสนอราคา")-COUNTIFS($C$6:$C$1005,"ใบเสนอราคา",$F$6:$F$1005,"รอตอบ")),0)</f>
        <v>1</v>
      </c>
      <c r="E3" s="81" t="n">
        <f aca="false">COUNTIFS($C$6:$C$1005,"ใบเสนอราคา",$F$6:$F$1005,"รอตอบ")</f>
        <v>1</v>
      </c>
      <c r="F3" s="81" t="n">
        <f aca="false">SUMIFS($E$6:$E$1005,$C$6:$C$1005,"ใบแจ้งหนี้",$F$6:$F$1005,"รอชำระ")</f>
        <v>20223</v>
      </c>
    </row>
    <row r="4" customFormat="false" ht="15" hidden="false" customHeight="false" outlineLevel="0" collapsed="false">
      <c r="A4" s="83" t="s">
        <v>143</v>
      </c>
    </row>
    <row r="5" customFormat="false" ht="24" hidden="false" customHeight="true" outlineLevel="0" collapsed="false">
      <c r="A5" s="72" t="s">
        <v>40</v>
      </c>
      <c r="B5" s="72" t="s">
        <v>41</v>
      </c>
      <c r="C5" s="72" t="s">
        <v>42</v>
      </c>
      <c r="D5" s="72" t="s">
        <v>43</v>
      </c>
      <c r="E5" s="72" t="s">
        <v>44</v>
      </c>
      <c r="F5" s="72" t="s">
        <v>144</v>
      </c>
      <c r="G5" s="72" t="s">
        <v>145</v>
      </c>
      <c r="H5" s="72" t="s">
        <v>106</v>
      </c>
    </row>
    <row r="6" customFormat="false" ht="15" hidden="false" customHeight="false" outlineLevel="0" collapsed="false">
      <c r="A6" s="84" t="s">
        <v>146</v>
      </c>
      <c r="B6" s="85" t="n">
        <v>46266</v>
      </c>
      <c r="C6" s="84" t="s">
        <v>14</v>
      </c>
      <c r="D6" s="84" t="s">
        <v>27</v>
      </c>
      <c r="E6" s="86" t="n">
        <v>20223</v>
      </c>
      <c r="F6" s="84" t="s">
        <v>147</v>
      </c>
      <c r="G6" s="85"/>
      <c r="H6" s="84" t="s">
        <v>148</v>
      </c>
    </row>
    <row r="7" customFormat="false" ht="15" hidden="false" customHeight="false" outlineLevel="0" collapsed="false">
      <c r="A7" s="84" t="s">
        <v>149</v>
      </c>
      <c r="B7" s="85" t="n">
        <v>46270</v>
      </c>
      <c r="C7" s="84" t="s">
        <v>14</v>
      </c>
      <c r="D7" s="84" t="s">
        <v>132</v>
      </c>
      <c r="E7" s="86" t="n">
        <v>4500</v>
      </c>
      <c r="F7" s="84" t="s">
        <v>150</v>
      </c>
      <c r="G7" s="85" t="n">
        <v>46277</v>
      </c>
      <c r="H7" s="84" t="s">
        <v>148</v>
      </c>
    </row>
    <row r="8" customFormat="false" ht="15" hidden="false" customHeight="false" outlineLevel="0" collapsed="false">
      <c r="A8" s="84" t="s">
        <v>151</v>
      </c>
      <c r="B8" s="85" t="n">
        <v>46273</v>
      </c>
      <c r="C8" s="84" t="s">
        <v>152</v>
      </c>
      <c r="D8" s="84" t="s">
        <v>27</v>
      </c>
      <c r="E8" s="86" t="n">
        <v>20223</v>
      </c>
      <c r="F8" s="84" t="s">
        <v>153</v>
      </c>
      <c r="G8" s="85" t="n">
        <v>46303</v>
      </c>
      <c r="H8" s="84" t="s">
        <v>148</v>
      </c>
    </row>
    <row r="9" customFormat="false" ht="15" hidden="false" customHeight="false" outlineLevel="0" collapsed="false">
      <c r="A9" s="84"/>
      <c r="B9" s="85"/>
      <c r="C9" s="84"/>
      <c r="D9" s="84"/>
      <c r="E9" s="86"/>
      <c r="F9" s="84"/>
      <c r="G9" s="85"/>
      <c r="H9" s="84"/>
    </row>
    <row r="10" customFormat="false" ht="15" hidden="false" customHeight="false" outlineLevel="0" collapsed="false">
      <c r="A10" s="84"/>
      <c r="B10" s="85"/>
      <c r="C10" s="84"/>
      <c r="D10" s="84"/>
      <c r="E10" s="86"/>
      <c r="F10" s="84"/>
      <c r="G10" s="85"/>
      <c r="H10" s="84"/>
    </row>
    <row r="11" customFormat="false" ht="15" hidden="false" customHeight="false" outlineLevel="0" collapsed="false">
      <c r="A11" s="84"/>
      <c r="B11" s="85"/>
      <c r="C11" s="84"/>
      <c r="D11" s="84"/>
      <c r="E11" s="86"/>
      <c r="F11" s="84"/>
      <c r="G11" s="85"/>
      <c r="H11" s="84"/>
    </row>
    <row r="12" customFormat="false" ht="15" hidden="false" customHeight="false" outlineLevel="0" collapsed="false">
      <c r="A12" s="84"/>
      <c r="B12" s="85"/>
      <c r="C12" s="84"/>
      <c r="D12" s="84"/>
      <c r="E12" s="86"/>
      <c r="F12" s="84"/>
      <c r="G12" s="85"/>
      <c r="H12" s="84"/>
    </row>
    <row r="13" customFormat="false" ht="15" hidden="false" customHeight="false" outlineLevel="0" collapsed="false">
      <c r="A13" s="84"/>
      <c r="B13" s="85"/>
      <c r="C13" s="84"/>
      <c r="D13" s="84"/>
      <c r="E13" s="86"/>
      <c r="F13" s="84"/>
      <c r="G13" s="85"/>
      <c r="H13" s="84"/>
    </row>
    <row r="14" customFormat="false" ht="15" hidden="false" customHeight="false" outlineLevel="0" collapsed="false">
      <c r="A14" s="84"/>
      <c r="B14" s="85"/>
      <c r="C14" s="84"/>
      <c r="D14" s="84"/>
      <c r="E14" s="86"/>
      <c r="F14" s="84"/>
      <c r="G14" s="85"/>
      <c r="H14" s="84"/>
    </row>
    <row r="15" customFormat="false" ht="15" hidden="false" customHeight="false" outlineLevel="0" collapsed="false">
      <c r="A15" s="84"/>
      <c r="B15" s="85"/>
      <c r="C15" s="84"/>
      <c r="D15" s="84"/>
      <c r="E15" s="86"/>
      <c r="F15" s="84"/>
      <c r="G15" s="85"/>
      <c r="H15" s="84"/>
    </row>
    <row r="16" customFormat="false" ht="15" hidden="false" customHeight="false" outlineLevel="0" collapsed="false">
      <c r="A16" s="84"/>
      <c r="B16" s="85"/>
      <c r="C16" s="84"/>
      <c r="D16" s="84"/>
      <c r="E16" s="86"/>
      <c r="F16" s="84"/>
      <c r="G16" s="85"/>
      <c r="H16" s="84"/>
    </row>
    <row r="17" customFormat="false" ht="15" hidden="false" customHeight="false" outlineLevel="0" collapsed="false">
      <c r="A17" s="84"/>
      <c r="B17" s="85"/>
      <c r="C17" s="84"/>
      <c r="D17" s="84"/>
      <c r="E17" s="86"/>
      <c r="F17" s="84"/>
      <c r="G17" s="85"/>
      <c r="H17" s="84"/>
    </row>
    <row r="18" customFormat="false" ht="15" hidden="false" customHeight="false" outlineLevel="0" collapsed="false">
      <c r="A18" s="84"/>
      <c r="B18" s="85"/>
      <c r="C18" s="84"/>
      <c r="D18" s="84"/>
      <c r="E18" s="86"/>
      <c r="F18" s="84"/>
      <c r="G18" s="85"/>
      <c r="H18" s="84"/>
    </row>
    <row r="19" customFormat="false" ht="15" hidden="false" customHeight="false" outlineLevel="0" collapsed="false">
      <c r="A19" s="84"/>
      <c r="B19" s="85"/>
      <c r="C19" s="84"/>
      <c r="D19" s="84"/>
      <c r="E19" s="86"/>
      <c r="F19" s="84"/>
      <c r="G19" s="85"/>
      <c r="H19" s="84"/>
    </row>
    <row r="20" customFormat="false" ht="15" hidden="false" customHeight="false" outlineLevel="0" collapsed="false">
      <c r="A20" s="84"/>
      <c r="B20" s="85"/>
      <c r="C20" s="84"/>
      <c r="D20" s="84"/>
      <c r="E20" s="86"/>
      <c r="F20" s="84"/>
      <c r="G20" s="85"/>
      <c r="H20" s="84"/>
    </row>
    <row r="21" customFormat="false" ht="15" hidden="false" customHeight="false" outlineLevel="0" collapsed="false">
      <c r="A21" s="84"/>
      <c r="B21" s="85"/>
      <c r="C21" s="84"/>
      <c r="D21" s="84"/>
      <c r="E21" s="86"/>
      <c r="F21" s="84"/>
      <c r="G21" s="85"/>
      <c r="H21" s="84"/>
    </row>
    <row r="22" customFormat="false" ht="15" hidden="false" customHeight="false" outlineLevel="0" collapsed="false">
      <c r="A22" s="84"/>
      <c r="B22" s="85"/>
      <c r="C22" s="84"/>
      <c r="D22" s="84"/>
      <c r="E22" s="86"/>
      <c r="F22" s="84"/>
      <c r="G22" s="85"/>
      <c r="H22" s="84"/>
    </row>
    <row r="23" customFormat="false" ht="15" hidden="false" customHeight="false" outlineLevel="0" collapsed="false">
      <c r="A23" s="84"/>
      <c r="B23" s="85"/>
      <c r="C23" s="84"/>
      <c r="D23" s="84"/>
      <c r="E23" s="86"/>
      <c r="F23" s="84"/>
      <c r="G23" s="85"/>
      <c r="H23" s="84"/>
    </row>
    <row r="24" customFormat="false" ht="15" hidden="false" customHeight="false" outlineLevel="0" collapsed="false">
      <c r="A24" s="84"/>
      <c r="B24" s="85"/>
      <c r="C24" s="84"/>
      <c r="D24" s="84"/>
      <c r="E24" s="86"/>
      <c r="F24" s="84"/>
      <c r="G24" s="85"/>
      <c r="H24" s="84"/>
    </row>
    <row r="25" customFormat="false" ht="15" hidden="false" customHeight="false" outlineLevel="0" collapsed="false">
      <c r="A25" s="84"/>
      <c r="B25" s="85"/>
      <c r="C25" s="84"/>
      <c r="D25" s="84"/>
      <c r="E25" s="86"/>
      <c r="F25" s="84"/>
      <c r="G25" s="85"/>
      <c r="H25" s="84"/>
    </row>
    <row r="26" customFormat="false" ht="15" hidden="false" customHeight="false" outlineLevel="0" collapsed="false">
      <c r="A26" s="84"/>
      <c r="B26" s="85"/>
      <c r="C26" s="84"/>
      <c r="D26" s="84"/>
      <c r="E26" s="86"/>
      <c r="F26" s="84"/>
      <c r="G26" s="85"/>
      <c r="H26" s="84"/>
    </row>
    <row r="27" customFormat="false" ht="15" hidden="false" customHeight="false" outlineLevel="0" collapsed="false">
      <c r="A27" s="84"/>
      <c r="B27" s="85"/>
      <c r="C27" s="84"/>
      <c r="D27" s="84"/>
      <c r="E27" s="86"/>
      <c r="F27" s="84"/>
      <c r="G27" s="85"/>
      <c r="H27" s="84"/>
    </row>
    <row r="28" customFormat="false" ht="15" hidden="false" customHeight="false" outlineLevel="0" collapsed="false">
      <c r="A28" s="84"/>
      <c r="B28" s="85"/>
      <c r="C28" s="84"/>
      <c r="D28" s="84"/>
      <c r="E28" s="86"/>
      <c r="F28" s="84"/>
      <c r="G28" s="85"/>
      <c r="H28" s="84"/>
    </row>
    <row r="29" customFormat="false" ht="15" hidden="false" customHeight="false" outlineLevel="0" collapsed="false">
      <c r="A29" s="84"/>
      <c r="B29" s="85"/>
      <c r="C29" s="84"/>
      <c r="D29" s="84"/>
      <c r="E29" s="86"/>
      <c r="F29" s="84"/>
      <c r="G29" s="85"/>
      <c r="H29" s="84"/>
    </row>
    <row r="30" customFormat="false" ht="15" hidden="false" customHeight="false" outlineLevel="0" collapsed="false">
      <c r="A30" s="84"/>
      <c r="B30" s="85"/>
      <c r="C30" s="84"/>
      <c r="D30" s="84"/>
      <c r="E30" s="86"/>
      <c r="F30" s="84"/>
      <c r="G30" s="85"/>
      <c r="H30" s="84"/>
    </row>
    <row r="31" customFormat="false" ht="15" hidden="false" customHeight="false" outlineLevel="0" collapsed="false">
      <c r="A31" s="84"/>
      <c r="B31" s="85"/>
      <c r="C31" s="84"/>
      <c r="D31" s="84"/>
      <c r="E31" s="86"/>
      <c r="F31" s="84"/>
      <c r="G31" s="85"/>
      <c r="H31" s="84"/>
    </row>
    <row r="32" customFormat="false" ht="15" hidden="false" customHeight="false" outlineLevel="0" collapsed="false">
      <c r="A32" s="84"/>
      <c r="B32" s="85"/>
      <c r="C32" s="84"/>
      <c r="D32" s="84"/>
      <c r="E32" s="86"/>
      <c r="F32" s="84"/>
      <c r="G32" s="85"/>
      <c r="H32" s="84"/>
    </row>
    <row r="33" customFormat="false" ht="15" hidden="false" customHeight="false" outlineLevel="0" collapsed="false">
      <c r="A33" s="84"/>
      <c r="B33" s="85"/>
      <c r="C33" s="84"/>
      <c r="D33" s="84"/>
      <c r="E33" s="86"/>
      <c r="F33" s="84"/>
      <c r="G33" s="85"/>
      <c r="H33" s="84"/>
    </row>
    <row r="34" customFormat="false" ht="15" hidden="false" customHeight="false" outlineLevel="0" collapsed="false">
      <c r="A34" s="84"/>
      <c r="B34" s="85"/>
      <c r="C34" s="84"/>
      <c r="D34" s="84"/>
      <c r="E34" s="86"/>
      <c r="F34" s="84"/>
      <c r="G34" s="85"/>
      <c r="H34" s="84"/>
    </row>
    <row r="35" customFormat="false" ht="15" hidden="false" customHeight="false" outlineLevel="0" collapsed="false">
      <c r="A35" s="84"/>
      <c r="B35" s="85"/>
      <c r="C35" s="84"/>
      <c r="D35" s="84"/>
      <c r="E35" s="86"/>
      <c r="F35" s="84"/>
      <c r="G35" s="85"/>
      <c r="H35" s="84"/>
    </row>
    <row r="36" customFormat="false" ht="15" hidden="false" customHeight="false" outlineLevel="0" collapsed="false">
      <c r="A36" s="84"/>
      <c r="B36" s="85"/>
      <c r="C36" s="84"/>
      <c r="D36" s="84"/>
      <c r="E36" s="86"/>
      <c r="F36" s="84"/>
      <c r="G36" s="85"/>
      <c r="H36" s="84"/>
    </row>
    <row r="37" customFormat="false" ht="15" hidden="false" customHeight="false" outlineLevel="0" collapsed="false">
      <c r="A37" s="84"/>
      <c r="B37" s="85"/>
      <c r="C37" s="84"/>
      <c r="D37" s="84"/>
      <c r="E37" s="86"/>
      <c r="F37" s="84"/>
      <c r="G37" s="85"/>
      <c r="H37" s="84"/>
    </row>
    <row r="38" customFormat="false" ht="15" hidden="false" customHeight="false" outlineLevel="0" collapsed="false">
      <c r="A38" s="84"/>
      <c r="B38" s="85"/>
      <c r="C38" s="84"/>
      <c r="D38" s="84"/>
      <c r="E38" s="86"/>
      <c r="F38" s="84"/>
      <c r="G38" s="85"/>
      <c r="H38" s="84"/>
    </row>
    <row r="39" customFormat="false" ht="15" hidden="false" customHeight="false" outlineLevel="0" collapsed="false">
      <c r="A39" s="84"/>
      <c r="B39" s="85"/>
      <c r="C39" s="84"/>
      <c r="D39" s="84"/>
      <c r="E39" s="86"/>
      <c r="F39" s="84"/>
      <c r="G39" s="85"/>
      <c r="H39" s="84"/>
    </row>
    <row r="40" customFormat="false" ht="15" hidden="false" customHeight="false" outlineLevel="0" collapsed="false">
      <c r="A40" s="84"/>
      <c r="B40" s="85"/>
      <c r="C40" s="84"/>
      <c r="D40" s="84"/>
      <c r="E40" s="86"/>
      <c r="F40" s="84"/>
      <c r="G40" s="85"/>
      <c r="H40" s="84"/>
    </row>
    <row r="41" customFormat="false" ht="15" hidden="false" customHeight="false" outlineLevel="0" collapsed="false">
      <c r="A41" s="84"/>
      <c r="B41" s="85"/>
      <c r="C41" s="84"/>
      <c r="D41" s="84"/>
      <c r="E41" s="86"/>
      <c r="F41" s="84"/>
      <c r="G41" s="85"/>
      <c r="H41" s="84"/>
    </row>
    <row r="42" customFormat="false" ht="15" hidden="false" customHeight="false" outlineLevel="0" collapsed="false">
      <c r="A42" s="84"/>
      <c r="B42" s="85"/>
      <c r="C42" s="84"/>
      <c r="D42" s="84"/>
      <c r="E42" s="86"/>
      <c r="F42" s="84"/>
      <c r="G42" s="85"/>
      <c r="H42" s="84"/>
    </row>
    <row r="43" customFormat="false" ht="15" hidden="false" customHeight="false" outlineLevel="0" collapsed="false">
      <c r="A43" s="84"/>
      <c r="B43" s="85"/>
      <c r="C43" s="84"/>
      <c r="D43" s="84"/>
      <c r="E43" s="86"/>
      <c r="F43" s="84"/>
      <c r="G43" s="85"/>
      <c r="H43" s="84"/>
    </row>
    <row r="44" customFormat="false" ht="15" hidden="false" customHeight="false" outlineLevel="0" collapsed="false">
      <c r="A44" s="84"/>
      <c r="B44" s="85"/>
      <c r="C44" s="84"/>
      <c r="D44" s="84"/>
      <c r="E44" s="86"/>
      <c r="F44" s="84"/>
      <c r="G44" s="85"/>
      <c r="H44" s="84"/>
    </row>
    <row r="45" customFormat="false" ht="15" hidden="false" customHeight="false" outlineLevel="0" collapsed="false">
      <c r="A45" s="84"/>
      <c r="B45" s="85"/>
      <c r="C45" s="84"/>
      <c r="D45" s="84"/>
      <c r="E45" s="86"/>
      <c r="F45" s="84"/>
      <c r="G45" s="85"/>
      <c r="H45" s="84"/>
    </row>
    <row r="46" customFormat="false" ht="15" hidden="false" customHeight="false" outlineLevel="0" collapsed="false">
      <c r="A46" s="84"/>
      <c r="B46" s="85"/>
      <c r="C46" s="84"/>
      <c r="D46" s="84"/>
      <c r="E46" s="86"/>
      <c r="F46" s="84"/>
      <c r="G46" s="85"/>
      <c r="H46" s="84"/>
    </row>
    <row r="47" customFormat="false" ht="15" hidden="false" customHeight="false" outlineLevel="0" collapsed="false">
      <c r="A47" s="84"/>
      <c r="B47" s="85"/>
      <c r="C47" s="84"/>
      <c r="D47" s="84"/>
      <c r="E47" s="86"/>
      <c r="F47" s="84"/>
      <c r="G47" s="85"/>
      <c r="H47" s="84"/>
    </row>
    <row r="48" customFormat="false" ht="15" hidden="false" customHeight="false" outlineLevel="0" collapsed="false">
      <c r="A48" s="84"/>
      <c r="B48" s="85"/>
      <c r="C48" s="84"/>
      <c r="D48" s="84"/>
      <c r="E48" s="86"/>
      <c r="F48" s="84"/>
      <c r="G48" s="85"/>
      <c r="H48" s="84"/>
    </row>
    <row r="49" customFormat="false" ht="15" hidden="false" customHeight="false" outlineLevel="0" collapsed="false">
      <c r="A49" s="84"/>
      <c r="B49" s="85"/>
      <c r="C49" s="84"/>
      <c r="D49" s="84"/>
      <c r="E49" s="86"/>
      <c r="F49" s="84"/>
      <c r="G49" s="85"/>
      <c r="H49" s="84"/>
    </row>
    <row r="50" customFormat="false" ht="15" hidden="false" customHeight="false" outlineLevel="0" collapsed="false">
      <c r="A50" s="84"/>
      <c r="B50" s="85"/>
      <c r="C50" s="84"/>
      <c r="D50" s="84"/>
      <c r="E50" s="86"/>
      <c r="F50" s="84"/>
      <c r="G50" s="85"/>
      <c r="H50" s="84"/>
    </row>
    <row r="51" customFormat="false" ht="15" hidden="false" customHeight="false" outlineLevel="0" collapsed="false">
      <c r="A51" s="84"/>
      <c r="B51" s="85"/>
      <c r="C51" s="84"/>
      <c r="D51" s="84"/>
      <c r="E51" s="86"/>
      <c r="F51" s="84"/>
      <c r="G51" s="85"/>
      <c r="H51" s="84"/>
    </row>
    <row r="52" customFormat="false" ht="15" hidden="false" customHeight="false" outlineLevel="0" collapsed="false">
      <c r="A52" s="84"/>
      <c r="B52" s="85"/>
      <c r="C52" s="84"/>
      <c r="D52" s="84"/>
      <c r="E52" s="86"/>
      <c r="F52" s="84"/>
      <c r="G52" s="85"/>
      <c r="H52" s="84"/>
    </row>
    <row r="53" customFormat="false" ht="15" hidden="false" customHeight="false" outlineLevel="0" collapsed="false">
      <c r="A53" s="84"/>
      <c r="B53" s="85"/>
      <c r="C53" s="84"/>
      <c r="D53" s="84"/>
      <c r="E53" s="86"/>
      <c r="F53" s="84"/>
      <c r="G53" s="85"/>
      <c r="H53" s="84"/>
    </row>
    <row r="54" customFormat="false" ht="15" hidden="false" customHeight="false" outlineLevel="0" collapsed="false">
      <c r="A54" s="84"/>
      <c r="B54" s="85"/>
      <c r="C54" s="84"/>
      <c r="D54" s="84"/>
      <c r="E54" s="86"/>
      <c r="F54" s="84"/>
      <c r="G54" s="85"/>
      <c r="H54" s="84"/>
    </row>
    <row r="55" customFormat="false" ht="15" hidden="false" customHeight="false" outlineLevel="0" collapsed="false">
      <c r="A55" s="84"/>
      <c r="B55" s="85"/>
      <c r="C55" s="84"/>
      <c r="D55" s="84"/>
      <c r="E55" s="86"/>
      <c r="F55" s="84"/>
      <c r="G55" s="85"/>
      <c r="H55" s="84"/>
    </row>
    <row r="56" customFormat="false" ht="15" hidden="false" customHeight="false" outlineLevel="0" collapsed="false">
      <c r="A56" s="84"/>
      <c r="B56" s="85"/>
      <c r="C56" s="84"/>
      <c r="D56" s="84"/>
      <c r="E56" s="86"/>
      <c r="F56" s="84"/>
      <c r="G56" s="85"/>
      <c r="H56" s="84"/>
    </row>
    <row r="57" customFormat="false" ht="15" hidden="false" customHeight="false" outlineLevel="0" collapsed="false">
      <c r="A57" s="84"/>
      <c r="B57" s="85"/>
      <c r="C57" s="84"/>
      <c r="D57" s="84"/>
      <c r="E57" s="86"/>
      <c r="F57" s="84"/>
      <c r="G57" s="85"/>
      <c r="H57" s="84"/>
    </row>
    <row r="58" customFormat="false" ht="15" hidden="false" customHeight="false" outlineLevel="0" collapsed="false">
      <c r="A58" s="84"/>
      <c r="B58" s="85"/>
      <c r="C58" s="84"/>
      <c r="D58" s="84"/>
      <c r="E58" s="86"/>
      <c r="F58" s="84"/>
      <c r="G58" s="85"/>
      <c r="H58" s="84"/>
    </row>
    <row r="59" customFormat="false" ht="15" hidden="false" customHeight="false" outlineLevel="0" collapsed="false">
      <c r="A59" s="84"/>
      <c r="B59" s="85"/>
      <c r="C59" s="84"/>
      <c r="D59" s="84"/>
      <c r="E59" s="86"/>
      <c r="F59" s="84"/>
      <c r="G59" s="85"/>
      <c r="H59" s="84"/>
    </row>
    <row r="60" customFormat="false" ht="15" hidden="false" customHeight="false" outlineLevel="0" collapsed="false">
      <c r="A60" s="84"/>
      <c r="B60" s="85"/>
      <c r="C60" s="84"/>
      <c r="D60" s="84"/>
      <c r="E60" s="86"/>
      <c r="F60" s="84"/>
      <c r="G60" s="85"/>
      <c r="H60" s="84"/>
    </row>
    <row r="61" customFormat="false" ht="15" hidden="false" customHeight="false" outlineLevel="0" collapsed="false">
      <c r="A61" s="84"/>
      <c r="B61" s="85"/>
      <c r="C61" s="84"/>
      <c r="D61" s="84"/>
      <c r="E61" s="86"/>
      <c r="F61" s="84"/>
      <c r="G61" s="85"/>
      <c r="H61" s="84"/>
    </row>
    <row r="62" customFormat="false" ht="15" hidden="false" customHeight="false" outlineLevel="0" collapsed="false">
      <c r="A62" s="84"/>
      <c r="B62" s="85"/>
      <c r="C62" s="84"/>
      <c r="D62" s="84"/>
      <c r="E62" s="86"/>
      <c r="F62" s="84"/>
      <c r="G62" s="85"/>
      <c r="H62" s="84"/>
    </row>
    <row r="63" customFormat="false" ht="15" hidden="false" customHeight="false" outlineLevel="0" collapsed="false">
      <c r="A63" s="84"/>
      <c r="B63" s="85"/>
      <c r="C63" s="84"/>
      <c r="D63" s="84"/>
      <c r="E63" s="86"/>
      <c r="F63" s="84"/>
      <c r="G63" s="85"/>
      <c r="H63" s="84"/>
    </row>
    <row r="64" customFormat="false" ht="15" hidden="false" customHeight="false" outlineLevel="0" collapsed="false">
      <c r="A64" s="84"/>
      <c r="B64" s="85"/>
      <c r="C64" s="84"/>
      <c r="D64" s="84"/>
      <c r="E64" s="86"/>
      <c r="F64" s="84"/>
      <c r="G64" s="85"/>
      <c r="H64" s="84"/>
    </row>
    <row r="65" customFormat="false" ht="15" hidden="false" customHeight="false" outlineLevel="0" collapsed="false">
      <c r="A65" s="84"/>
      <c r="B65" s="85"/>
      <c r="C65" s="84"/>
      <c r="D65" s="84"/>
      <c r="E65" s="86"/>
      <c r="F65" s="84"/>
      <c r="G65" s="85"/>
      <c r="H65" s="84"/>
    </row>
    <row r="66" customFormat="false" ht="15" hidden="false" customHeight="false" outlineLevel="0" collapsed="false">
      <c r="A66" s="84"/>
      <c r="B66" s="85"/>
      <c r="C66" s="84"/>
      <c r="D66" s="84"/>
      <c r="E66" s="86"/>
      <c r="F66" s="84"/>
      <c r="G66" s="85"/>
      <c r="H66" s="84"/>
    </row>
    <row r="67" customFormat="false" ht="15" hidden="false" customHeight="false" outlineLevel="0" collapsed="false">
      <c r="A67" s="84"/>
      <c r="B67" s="85"/>
      <c r="C67" s="84"/>
      <c r="D67" s="84"/>
      <c r="E67" s="86"/>
      <c r="F67" s="84"/>
      <c r="G67" s="85"/>
      <c r="H67" s="84"/>
    </row>
    <row r="68" customFormat="false" ht="15" hidden="false" customHeight="false" outlineLevel="0" collapsed="false">
      <c r="A68" s="84"/>
      <c r="B68" s="85"/>
      <c r="C68" s="84"/>
      <c r="D68" s="84"/>
      <c r="E68" s="86"/>
      <c r="F68" s="84"/>
      <c r="G68" s="85"/>
      <c r="H68" s="84"/>
    </row>
    <row r="69" customFormat="false" ht="15" hidden="false" customHeight="false" outlineLevel="0" collapsed="false">
      <c r="A69" s="84"/>
      <c r="B69" s="85"/>
      <c r="C69" s="84"/>
      <c r="D69" s="84"/>
      <c r="E69" s="86"/>
      <c r="F69" s="84"/>
      <c r="G69" s="85"/>
      <c r="H69" s="84"/>
    </row>
    <row r="70" customFormat="false" ht="15" hidden="false" customHeight="false" outlineLevel="0" collapsed="false">
      <c r="A70" s="84"/>
      <c r="B70" s="85"/>
      <c r="C70" s="84"/>
      <c r="D70" s="84"/>
      <c r="E70" s="86"/>
      <c r="F70" s="84"/>
      <c r="G70" s="85"/>
      <c r="H70" s="84"/>
    </row>
    <row r="71" customFormat="false" ht="15" hidden="false" customHeight="false" outlineLevel="0" collapsed="false">
      <c r="A71" s="84"/>
      <c r="B71" s="85"/>
      <c r="C71" s="84"/>
      <c r="D71" s="84"/>
      <c r="E71" s="86"/>
      <c r="F71" s="84"/>
      <c r="G71" s="85"/>
      <c r="H71" s="84"/>
    </row>
    <row r="72" customFormat="false" ht="15" hidden="false" customHeight="false" outlineLevel="0" collapsed="false">
      <c r="A72" s="84"/>
      <c r="B72" s="85"/>
      <c r="C72" s="84"/>
      <c r="D72" s="84"/>
      <c r="E72" s="86"/>
      <c r="F72" s="84"/>
      <c r="G72" s="85"/>
      <c r="H72" s="84"/>
    </row>
    <row r="73" customFormat="false" ht="15" hidden="false" customHeight="false" outlineLevel="0" collapsed="false">
      <c r="A73" s="84"/>
      <c r="B73" s="85"/>
      <c r="C73" s="84"/>
      <c r="D73" s="84"/>
      <c r="E73" s="86"/>
      <c r="F73" s="84"/>
      <c r="G73" s="85"/>
      <c r="H73" s="84"/>
    </row>
    <row r="74" customFormat="false" ht="15" hidden="false" customHeight="false" outlineLevel="0" collapsed="false">
      <c r="A74" s="84"/>
      <c r="B74" s="85"/>
      <c r="C74" s="84"/>
      <c r="D74" s="84"/>
      <c r="E74" s="86"/>
      <c r="F74" s="84"/>
      <c r="G74" s="85"/>
      <c r="H74" s="84"/>
    </row>
    <row r="75" customFormat="false" ht="15" hidden="false" customHeight="false" outlineLevel="0" collapsed="false">
      <c r="A75" s="84"/>
      <c r="B75" s="85"/>
      <c r="C75" s="84"/>
      <c r="D75" s="84"/>
      <c r="E75" s="86"/>
      <c r="F75" s="84"/>
      <c r="G75" s="85"/>
      <c r="H75" s="84"/>
    </row>
    <row r="76" customFormat="false" ht="15" hidden="false" customHeight="false" outlineLevel="0" collapsed="false">
      <c r="A76" s="84"/>
      <c r="B76" s="85"/>
      <c r="C76" s="84"/>
      <c r="D76" s="84"/>
      <c r="E76" s="86"/>
      <c r="F76" s="84"/>
      <c r="G76" s="85"/>
      <c r="H76" s="84"/>
    </row>
    <row r="77" customFormat="false" ht="15" hidden="false" customHeight="false" outlineLevel="0" collapsed="false">
      <c r="A77" s="84"/>
      <c r="B77" s="85"/>
      <c r="C77" s="84"/>
      <c r="D77" s="84"/>
      <c r="E77" s="86"/>
      <c r="F77" s="84"/>
      <c r="G77" s="85"/>
      <c r="H77" s="84"/>
    </row>
    <row r="78" customFormat="false" ht="15" hidden="false" customHeight="false" outlineLevel="0" collapsed="false">
      <c r="A78" s="84"/>
      <c r="B78" s="85"/>
      <c r="C78" s="84"/>
      <c r="D78" s="84"/>
      <c r="E78" s="86"/>
      <c r="F78" s="84"/>
      <c r="G78" s="85"/>
      <c r="H78" s="84"/>
    </row>
    <row r="79" customFormat="false" ht="15" hidden="false" customHeight="false" outlineLevel="0" collapsed="false">
      <c r="A79" s="84"/>
      <c r="B79" s="85"/>
      <c r="C79" s="84"/>
      <c r="D79" s="84"/>
      <c r="E79" s="86"/>
      <c r="F79" s="84"/>
      <c r="G79" s="85"/>
      <c r="H79" s="84"/>
    </row>
    <row r="80" customFormat="false" ht="15" hidden="false" customHeight="false" outlineLevel="0" collapsed="false">
      <c r="A80" s="84"/>
      <c r="B80" s="85"/>
      <c r="C80" s="84"/>
      <c r="D80" s="84"/>
      <c r="E80" s="86"/>
      <c r="F80" s="84"/>
      <c r="G80" s="85"/>
      <c r="H80" s="84"/>
    </row>
    <row r="81" customFormat="false" ht="15" hidden="false" customHeight="false" outlineLevel="0" collapsed="false">
      <c r="A81" s="84"/>
      <c r="B81" s="85"/>
      <c r="C81" s="84"/>
      <c r="D81" s="84"/>
      <c r="E81" s="86"/>
      <c r="F81" s="84"/>
      <c r="G81" s="85"/>
      <c r="H81" s="84"/>
    </row>
    <row r="82" customFormat="false" ht="15" hidden="false" customHeight="false" outlineLevel="0" collapsed="false">
      <c r="A82" s="84"/>
      <c r="B82" s="85"/>
      <c r="C82" s="84"/>
      <c r="D82" s="84"/>
      <c r="E82" s="86"/>
      <c r="F82" s="84"/>
      <c r="G82" s="85"/>
      <c r="H82" s="84"/>
    </row>
    <row r="83" customFormat="false" ht="15" hidden="false" customHeight="false" outlineLevel="0" collapsed="false">
      <c r="A83" s="84"/>
      <c r="B83" s="85"/>
      <c r="C83" s="84"/>
      <c r="D83" s="84"/>
      <c r="E83" s="86"/>
      <c r="F83" s="84"/>
      <c r="G83" s="85"/>
      <c r="H83" s="84"/>
    </row>
    <row r="84" customFormat="false" ht="15" hidden="false" customHeight="false" outlineLevel="0" collapsed="false">
      <c r="A84" s="84"/>
      <c r="B84" s="85"/>
      <c r="C84" s="84"/>
      <c r="D84" s="84"/>
      <c r="E84" s="86"/>
      <c r="F84" s="84"/>
      <c r="G84" s="85"/>
      <c r="H84" s="84"/>
    </row>
    <row r="85" customFormat="false" ht="15" hidden="false" customHeight="false" outlineLevel="0" collapsed="false">
      <c r="A85" s="84"/>
      <c r="B85" s="85"/>
      <c r="C85" s="84"/>
      <c r="D85" s="84"/>
      <c r="E85" s="86"/>
      <c r="F85" s="84"/>
      <c r="G85" s="85"/>
      <c r="H85" s="84"/>
    </row>
    <row r="86" customFormat="false" ht="15" hidden="false" customHeight="false" outlineLevel="0" collapsed="false">
      <c r="A86" s="84"/>
      <c r="B86" s="85"/>
      <c r="C86" s="84"/>
      <c r="D86" s="84"/>
      <c r="E86" s="86"/>
      <c r="F86" s="84"/>
      <c r="G86" s="85"/>
      <c r="H86" s="84"/>
    </row>
    <row r="87" customFormat="false" ht="15" hidden="false" customHeight="false" outlineLevel="0" collapsed="false">
      <c r="A87" s="84"/>
      <c r="B87" s="85"/>
      <c r="C87" s="84"/>
      <c r="D87" s="84"/>
      <c r="E87" s="86"/>
      <c r="F87" s="84"/>
      <c r="G87" s="85"/>
      <c r="H87" s="84"/>
    </row>
    <row r="88" customFormat="false" ht="15" hidden="false" customHeight="false" outlineLevel="0" collapsed="false">
      <c r="A88" s="84"/>
      <c r="B88" s="85"/>
      <c r="C88" s="84"/>
      <c r="D88" s="84"/>
      <c r="E88" s="86"/>
      <c r="F88" s="84"/>
      <c r="G88" s="85"/>
      <c r="H88" s="84"/>
    </row>
    <row r="89" customFormat="false" ht="15" hidden="false" customHeight="false" outlineLevel="0" collapsed="false">
      <c r="A89" s="84"/>
      <c r="B89" s="85"/>
      <c r="C89" s="84"/>
      <c r="D89" s="84"/>
      <c r="E89" s="86"/>
      <c r="F89" s="84"/>
      <c r="G89" s="85"/>
      <c r="H89" s="84"/>
    </row>
    <row r="90" customFormat="false" ht="15" hidden="false" customHeight="false" outlineLevel="0" collapsed="false">
      <c r="A90" s="84"/>
      <c r="B90" s="85"/>
      <c r="C90" s="84"/>
      <c r="D90" s="84"/>
      <c r="E90" s="86"/>
      <c r="F90" s="84"/>
      <c r="G90" s="85"/>
      <c r="H90" s="84"/>
    </row>
    <row r="91" customFormat="false" ht="15" hidden="false" customHeight="false" outlineLevel="0" collapsed="false">
      <c r="A91" s="84"/>
      <c r="B91" s="85"/>
      <c r="C91" s="84"/>
      <c r="D91" s="84"/>
      <c r="E91" s="86"/>
      <c r="F91" s="84"/>
      <c r="G91" s="85"/>
      <c r="H91" s="84"/>
    </row>
    <row r="92" customFormat="false" ht="15" hidden="false" customHeight="false" outlineLevel="0" collapsed="false">
      <c r="A92" s="84"/>
      <c r="B92" s="85"/>
      <c r="C92" s="84"/>
      <c r="D92" s="84"/>
      <c r="E92" s="86"/>
      <c r="F92" s="84"/>
      <c r="G92" s="85"/>
      <c r="H92" s="84"/>
    </row>
    <row r="93" customFormat="false" ht="15" hidden="false" customHeight="false" outlineLevel="0" collapsed="false">
      <c r="A93" s="84"/>
      <c r="B93" s="85"/>
      <c r="C93" s="84"/>
      <c r="D93" s="84"/>
      <c r="E93" s="86"/>
      <c r="F93" s="84"/>
      <c r="G93" s="85"/>
      <c r="H93" s="84"/>
    </row>
    <row r="94" customFormat="false" ht="15" hidden="false" customHeight="false" outlineLevel="0" collapsed="false">
      <c r="A94" s="84"/>
      <c r="B94" s="85"/>
      <c r="C94" s="84"/>
      <c r="D94" s="84"/>
      <c r="E94" s="86"/>
      <c r="F94" s="84"/>
      <c r="G94" s="85"/>
      <c r="H94" s="84"/>
    </row>
    <row r="95" customFormat="false" ht="15" hidden="false" customHeight="false" outlineLevel="0" collapsed="false">
      <c r="A95" s="84"/>
      <c r="B95" s="85"/>
      <c r="C95" s="84"/>
      <c r="D95" s="84"/>
      <c r="E95" s="86"/>
      <c r="F95" s="84"/>
      <c r="G95" s="85"/>
      <c r="H95" s="84"/>
    </row>
    <row r="96" customFormat="false" ht="15" hidden="false" customHeight="false" outlineLevel="0" collapsed="false">
      <c r="A96" s="84"/>
      <c r="B96" s="85"/>
      <c r="C96" s="84"/>
      <c r="D96" s="84"/>
      <c r="E96" s="86"/>
      <c r="F96" s="84"/>
      <c r="G96" s="85"/>
      <c r="H96" s="84"/>
    </row>
    <row r="97" customFormat="false" ht="15" hidden="false" customHeight="false" outlineLevel="0" collapsed="false">
      <c r="A97" s="84"/>
      <c r="B97" s="85"/>
      <c r="C97" s="84"/>
      <c r="D97" s="84"/>
      <c r="E97" s="86"/>
      <c r="F97" s="84"/>
      <c r="G97" s="85"/>
      <c r="H97" s="84"/>
    </row>
    <row r="98" customFormat="false" ht="15" hidden="false" customHeight="false" outlineLevel="0" collapsed="false">
      <c r="A98" s="84"/>
      <c r="B98" s="85"/>
      <c r="C98" s="84"/>
      <c r="D98" s="84"/>
      <c r="E98" s="86"/>
      <c r="F98" s="84"/>
      <c r="G98" s="85"/>
      <c r="H98" s="84"/>
    </row>
    <row r="99" customFormat="false" ht="15" hidden="false" customHeight="false" outlineLevel="0" collapsed="false">
      <c r="A99" s="84"/>
      <c r="B99" s="85"/>
      <c r="C99" s="84"/>
      <c r="D99" s="84"/>
      <c r="E99" s="86"/>
      <c r="F99" s="84"/>
      <c r="G99" s="85"/>
      <c r="H99" s="84"/>
    </row>
    <row r="100" customFormat="false" ht="15" hidden="false" customHeight="false" outlineLevel="0" collapsed="false">
      <c r="A100" s="84"/>
      <c r="B100" s="85"/>
      <c r="C100" s="84"/>
      <c r="D100" s="84"/>
      <c r="E100" s="86"/>
      <c r="F100" s="84"/>
      <c r="G100" s="85"/>
      <c r="H100" s="84"/>
    </row>
    <row r="101" customFormat="false" ht="15" hidden="false" customHeight="false" outlineLevel="0" collapsed="false">
      <c r="A101" s="84"/>
      <c r="B101" s="85"/>
      <c r="C101" s="84"/>
      <c r="D101" s="84"/>
      <c r="E101" s="86"/>
      <c r="F101" s="84"/>
      <c r="G101" s="85"/>
      <c r="H101" s="84"/>
    </row>
    <row r="102" customFormat="false" ht="15" hidden="false" customHeight="false" outlineLevel="0" collapsed="false">
      <c r="A102" s="84"/>
      <c r="B102" s="85"/>
      <c r="C102" s="84"/>
      <c r="D102" s="84"/>
      <c r="E102" s="86"/>
      <c r="F102" s="84"/>
      <c r="G102" s="85"/>
      <c r="H102" s="84"/>
    </row>
    <row r="103" customFormat="false" ht="15" hidden="false" customHeight="false" outlineLevel="0" collapsed="false">
      <c r="A103" s="84"/>
      <c r="B103" s="85"/>
      <c r="C103" s="84"/>
      <c r="D103" s="84"/>
      <c r="E103" s="86"/>
      <c r="F103" s="84"/>
      <c r="G103" s="85"/>
      <c r="H103" s="84"/>
    </row>
    <row r="104" customFormat="false" ht="15" hidden="false" customHeight="false" outlineLevel="0" collapsed="false">
      <c r="A104" s="84"/>
      <c r="B104" s="85"/>
      <c r="C104" s="84"/>
      <c r="D104" s="84"/>
      <c r="E104" s="86"/>
      <c r="F104" s="84"/>
      <c r="G104" s="85"/>
      <c r="H104" s="84"/>
    </row>
    <row r="105" customFormat="false" ht="15" hidden="false" customHeight="false" outlineLevel="0" collapsed="false">
      <c r="A105" s="84"/>
      <c r="B105" s="85"/>
      <c r="C105" s="84"/>
      <c r="D105" s="84"/>
      <c r="E105" s="86"/>
      <c r="F105" s="84"/>
      <c r="G105" s="85"/>
      <c r="H105" s="84"/>
    </row>
    <row r="106" customFormat="false" ht="15" hidden="false" customHeight="false" outlineLevel="0" collapsed="false">
      <c r="A106" s="84"/>
      <c r="B106" s="85"/>
      <c r="C106" s="84"/>
      <c r="D106" s="84"/>
      <c r="E106" s="86"/>
      <c r="F106" s="84"/>
      <c r="G106" s="85"/>
      <c r="H106" s="84"/>
    </row>
    <row r="107" customFormat="false" ht="15" hidden="false" customHeight="false" outlineLevel="0" collapsed="false">
      <c r="A107" s="84"/>
      <c r="B107" s="85"/>
      <c r="C107" s="84"/>
      <c r="D107" s="84"/>
      <c r="E107" s="86"/>
      <c r="F107" s="84"/>
      <c r="G107" s="85"/>
      <c r="H107" s="84"/>
    </row>
    <row r="108" customFormat="false" ht="15" hidden="false" customHeight="false" outlineLevel="0" collapsed="false">
      <c r="A108" s="84"/>
      <c r="B108" s="85"/>
      <c r="C108" s="84"/>
      <c r="D108" s="84"/>
      <c r="E108" s="86"/>
      <c r="F108" s="84"/>
      <c r="G108" s="85"/>
      <c r="H108" s="84"/>
    </row>
    <row r="109" customFormat="false" ht="15" hidden="false" customHeight="false" outlineLevel="0" collapsed="false">
      <c r="A109" s="84"/>
      <c r="B109" s="85"/>
      <c r="C109" s="84"/>
      <c r="D109" s="84"/>
      <c r="E109" s="86"/>
      <c r="F109" s="84"/>
      <c r="G109" s="85"/>
      <c r="H109" s="84"/>
    </row>
    <row r="110" customFormat="false" ht="15" hidden="false" customHeight="false" outlineLevel="0" collapsed="false">
      <c r="A110" s="84"/>
      <c r="B110" s="85"/>
      <c r="C110" s="84"/>
      <c r="D110" s="84"/>
      <c r="E110" s="86"/>
      <c r="F110" s="84"/>
      <c r="G110" s="85"/>
      <c r="H110" s="84"/>
    </row>
    <row r="111" customFormat="false" ht="15" hidden="false" customHeight="false" outlineLevel="0" collapsed="false">
      <c r="A111" s="84"/>
      <c r="B111" s="85"/>
      <c r="C111" s="84"/>
      <c r="D111" s="84"/>
      <c r="E111" s="86"/>
      <c r="F111" s="84"/>
      <c r="G111" s="85"/>
      <c r="H111" s="84"/>
    </row>
    <row r="112" customFormat="false" ht="15" hidden="false" customHeight="false" outlineLevel="0" collapsed="false">
      <c r="A112" s="84"/>
      <c r="B112" s="85"/>
      <c r="C112" s="84"/>
      <c r="D112" s="84"/>
      <c r="E112" s="86"/>
      <c r="F112" s="84"/>
      <c r="G112" s="85"/>
      <c r="H112" s="84"/>
    </row>
    <row r="113" customFormat="false" ht="15" hidden="false" customHeight="false" outlineLevel="0" collapsed="false">
      <c r="A113" s="84"/>
      <c r="B113" s="85"/>
      <c r="C113" s="84"/>
      <c r="D113" s="84"/>
      <c r="E113" s="86"/>
      <c r="F113" s="84"/>
      <c r="G113" s="85"/>
      <c r="H113" s="84"/>
    </row>
    <row r="114" customFormat="false" ht="15" hidden="false" customHeight="false" outlineLevel="0" collapsed="false">
      <c r="A114" s="84"/>
      <c r="B114" s="85"/>
      <c r="C114" s="84"/>
      <c r="D114" s="84"/>
      <c r="E114" s="86"/>
      <c r="F114" s="84"/>
      <c r="G114" s="85"/>
      <c r="H114" s="84"/>
    </row>
    <row r="115" customFormat="false" ht="15" hidden="false" customHeight="false" outlineLevel="0" collapsed="false">
      <c r="A115" s="84"/>
      <c r="B115" s="85"/>
      <c r="C115" s="84"/>
      <c r="D115" s="84"/>
      <c r="E115" s="86"/>
      <c r="F115" s="84"/>
      <c r="G115" s="85"/>
      <c r="H115" s="84"/>
    </row>
    <row r="116" customFormat="false" ht="15" hidden="false" customHeight="false" outlineLevel="0" collapsed="false">
      <c r="A116" s="84"/>
      <c r="B116" s="85"/>
      <c r="C116" s="84"/>
      <c r="D116" s="84"/>
      <c r="E116" s="86"/>
      <c r="F116" s="84"/>
      <c r="G116" s="85"/>
      <c r="H116" s="84"/>
    </row>
    <row r="117" customFormat="false" ht="15" hidden="false" customHeight="false" outlineLevel="0" collapsed="false">
      <c r="A117" s="84"/>
      <c r="B117" s="85"/>
      <c r="C117" s="84"/>
      <c r="D117" s="84"/>
      <c r="E117" s="86"/>
      <c r="F117" s="84"/>
      <c r="G117" s="85"/>
      <c r="H117" s="84"/>
    </row>
    <row r="118" customFormat="false" ht="15" hidden="false" customHeight="false" outlineLevel="0" collapsed="false">
      <c r="A118" s="84"/>
      <c r="B118" s="85"/>
      <c r="C118" s="84"/>
      <c r="D118" s="84"/>
      <c r="E118" s="86"/>
      <c r="F118" s="84"/>
      <c r="G118" s="85"/>
      <c r="H118" s="84"/>
    </row>
    <row r="119" customFormat="false" ht="15" hidden="false" customHeight="false" outlineLevel="0" collapsed="false">
      <c r="A119" s="84"/>
      <c r="B119" s="85"/>
      <c r="C119" s="84"/>
      <c r="D119" s="84"/>
      <c r="E119" s="86"/>
      <c r="F119" s="84"/>
      <c r="G119" s="85"/>
      <c r="H119" s="84"/>
    </row>
    <row r="120" customFormat="false" ht="15" hidden="false" customHeight="false" outlineLevel="0" collapsed="false">
      <c r="A120" s="84"/>
      <c r="B120" s="85"/>
      <c r="C120" s="84"/>
      <c r="D120" s="84"/>
      <c r="E120" s="86"/>
      <c r="F120" s="84"/>
      <c r="G120" s="85"/>
      <c r="H120" s="84"/>
    </row>
    <row r="121" customFormat="false" ht="15" hidden="false" customHeight="false" outlineLevel="0" collapsed="false">
      <c r="A121" s="84"/>
      <c r="B121" s="85"/>
      <c r="C121" s="84"/>
      <c r="D121" s="84"/>
      <c r="E121" s="86"/>
      <c r="F121" s="84"/>
      <c r="G121" s="85"/>
      <c r="H121" s="84"/>
    </row>
    <row r="122" customFormat="false" ht="15" hidden="false" customHeight="false" outlineLevel="0" collapsed="false">
      <c r="A122" s="84"/>
      <c r="B122" s="85"/>
      <c r="C122" s="84"/>
      <c r="D122" s="84"/>
      <c r="E122" s="86"/>
      <c r="F122" s="84"/>
      <c r="G122" s="85"/>
      <c r="H122" s="84"/>
    </row>
    <row r="123" customFormat="false" ht="15" hidden="false" customHeight="false" outlineLevel="0" collapsed="false">
      <c r="A123" s="84"/>
      <c r="B123" s="85"/>
      <c r="C123" s="84"/>
      <c r="D123" s="84"/>
      <c r="E123" s="86"/>
      <c r="F123" s="84"/>
      <c r="G123" s="85"/>
      <c r="H123" s="84"/>
    </row>
    <row r="124" customFormat="false" ht="15" hidden="false" customHeight="false" outlineLevel="0" collapsed="false">
      <c r="A124" s="84"/>
      <c r="B124" s="85"/>
      <c r="C124" s="84"/>
      <c r="D124" s="84"/>
      <c r="E124" s="86"/>
      <c r="F124" s="84"/>
      <c r="G124" s="85"/>
      <c r="H124" s="84"/>
    </row>
    <row r="125" customFormat="false" ht="15" hidden="false" customHeight="false" outlineLevel="0" collapsed="false">
      <c r="A125" s="84"/>
      <c r="B125" s="85"/>
      <c r="C125" s="84"/>
      <c r="D125" s="84"/>
      <c r="E125" s="86"/>
      <c r="F125" s="84"/>
      <c r="G125" s="85"/>
      <c r="H125" s="84"/>
    </row>
    <row r="126" customFormat="false" ht="15" hidden="false" customHeight="false" outlineLevel="0" collapsed="false">
      <c r="A126" s="84"/>
      <c r="B126" s="85"/>
      <c r="C126" s="84"/>
      <c r="D126" s="84"/>
      <c r="E126" s="86"/>
      <c r="F126" s="84"/>
      <c r="G126" s="85"/>
      <c r="H126" s="84"/>
    </row>
    <row r="127" customFormat="false" ht="15" hidden="false" customHeight="false" outlineLevel="0" collapsed="false">
      <c r="A127" s="84"/>
      <c r="B127" s="85"/>
      <c r="C127" s="84"/>
      <c r="D127" s="84"/>
      <c r="E127" s="86"/>
      <c r="F127" s="84"/>
      <c r="G127" s="85"/>
      <c r="H127" s="84"/>
    </row>
    <row r="128" customFormat="false" ht="15" hidden="false" customHeight="false" outlineLevel="0" collapsed="false">
      <c r="A128" s="84"/>
      <c r="B128" s="85"/>
      <c r="C128" s="84"/>
      <c r="D128" s="84"/>
      <c r="E128" s="86"/>
      <c r="F128" s="84"/>
      <c r="G128" s="85"/>
      <c r="H128" s="84"/>
    </row>
    <row r="129" customFormat="false" ht="15" hidden="false" customHeight="false" outlineLevel="0" collapsed="false">
      <c r="A129" s="84"/>
      <c r="B129" s="85"/>
      <c r="C129" s="84"/>
      <c r="D129" s="84"/>
      <c r="E129" s="86"/>
      <c r="F129" s="84"/>
      <c r="G129" s="85"/>
      <c r="H129" s="84"/>
    </row>
    <row r="130" customFormat="false" ht="15" hidden="false" customHeight="false" outlineLevel="0" collapsed="false">
      <c r="A130" s="84"/>
      <c r="B130" s="85"/>
      <c r="C130" s="84"/>
      <c r="D130" s="84"/>
      <c r="E130" s="86"/>
      <c r="F130" s="84"/>
      <c r="G130" s="85"/>
      <c r="H130" s="84"/>
    </row>
    <row r="131" customFormat="false" ht="15" hidden="false" customHeight="false" outlineLevel="0" collapsed="false">
      <c r="A131" s="84"/>
      <c r="B131" s="85"/>
      <c r="C131" s="84"/>
      <c r="D131" s="84"/>
      <c r="E131" s="86"/>
      <c r="F131" s="84"/>
      <c r="G131" s="85"/>
      <c r="H131" s="84"/>
    </row>
    <row r="132" customFormat="false" ht="15" hidden="false" customHeight="false" outlineLevel="0" collapsed="false">
      <c r="A132" s="84"/>
      <c r="B132" s="85"/>
      <c r="C132" s="84"/>
      <c r="D132" s="84"/>
      <c r="E132" s="86"/>
      <c r="F132" s="84"/>
      <c r="G132" s="85"/>
      <c r="H132" s="84"/>
    </row>
    <row r="133" customFormat="false" ht="15" hidden="false" customHeight="false" outlineLevel="0" collapsed="false">
      <c r="A133" s="84"/>
      <c r="B133" s="85"/>
      <c r="C133" s="84"/>
      <c r="D133" s="84"/>
      <c r="E133" s="86"/>
      <c r="F133" s="84"/>
      <c r="G133" s="85"/>
      <c r="H133" s="84"/>
    </row>
    <row r="134" customFormat="false" ht="15" hidden="false" customHeight="false" outlineLevel="0" collapsed="false">
      <c r="A134" s="84"/>
      <c r="B134" s="85"/>
      <c r="C134" s="84"/>
      <c r="D134" s="84"/>
      <c r="E134" s="86"/>
      <c r="F134" s="84"/>
      <c r="G134" s="85"/>
      <c r="H134" s="84"/>
    </row>
    <row r="135" customFormat="false" ht="15" hidden="false" customHeight="false" outlineLevel="0" collapsed="false">
      <c r="A135" s="84"/>
      <c r="B135" s="85"/>
      <c r="C135" s="84"/>
      <c r="D135" s="84"/>
      <c r="E135" s="86"/>
      <c r="F135" s="84"/>
      <c r="G135" s="85"/>
      <c r="H135" s="84"/>
    </row>
    <row r="136" customFormat="false" ht="15" hidden="false" customHeight="false" outlineLevel="0" collapsed="false">
      <c r="A136" s="84"/>
      <c r="B136" s="85"/>
      <c r="C136" s="84"/>
      <c r="D136" s="84"/>
      <c r="E136" s="86"/>
      <c r="F136" s="84"/>
      <c r="G136" s="85"/>
      <c r="H136" s="84"/>
    </row>
    <row r="137" customFormat="false" ht="15" hidden="false" customHeight="false" outlineLevel="0" collapsed="false">
      <c r="A137" s="84"/>
      <c r="B137" s="85"/>
      <c r="C137" s="84"/>
      <c r="D137" s="84"/>
      <c r="E137" s="86"/>
      <c r="F137" s="84"/>
      <c r="G137" s="85"/>
      <c r="H137" s="84"/>
    </row>
    <row r="138" customFormat="false" ht="15" hidden="false" customHeight="false" outlineLevel="0" collapsed="false">
      <c r="A138" s="84"/>
      <c r="B138" s="85"/>
      <c r="C138" s="84"/>
      <c r="D138" s="84"/>
      <c r="E138" s="86"/>
      <c r="F138" s="84"/>
      <c r="G138" s="85"/>
      <c r="H138" s="84"/>
    </row>
    <row r="139" customFormat="false" ht="15" hidden="false" customHeight="false" outlineLevel="0" collapsed="false">
      <c r="A139" s="84"/>
      <c r="B139" s="85"/>
      <c r="C139" s="84"/>
      <c r="D139" s="84"/>
      <c r="E139" s="86"/>
      <c r="F139" s="84"/>
      <c r="G139" s="85"/>
      <c r="H139" s="84"/>
    </row>
    <row r="140" customFormat="false" ht="15" hidden="false" customHeight="false" outlineLevel="0" collapsed="false">
      <c r="A140" s="84"/>
      <c r="B140" s="85"/>
      <c r="C140" s="84"/>
      <c r="D140" s="84"/>
      <c r="E140" s="86"/>
      <c r="F140" s="84"/>
      <c r="G140" s="85"/>
      <c r="H140" s="84"/>
    </row>
    <row r="141" customFormat="false" ht="15" hidden="false" customHeight="false" outlineLevel="0" collapsed="false">
      <c r="A141" s="84"/>
      <c r="B141" s="85"/>
      <c r="C141" s="84"/>
      <c r="D141" s="84"/>
      <c r="E141" s="86"/>
      <c r="F141" s="84"/>
      <c r="G141" s="85"/>
      <c r="H141" s="84"/>
    </row>
    <row r="142" customFormat="false" ht="15" hidden="false" customHeight="false" outlineLevel="0" collapsed="false">
      <c r="A142" s="84"/>
      <c r="B142" s="85"/>
      <c r="C142" s="84"/>
      <c r="D142" s="84"/>
      <c r="E142" s="86"/>
      <c r="F142" s="84"/>
      <c r="G142" s="85"/>
      <c r="H142" s="84"/>
    </row>
    <row r="143" customFormat="false" ht="15" hidden="false" customHeight="false" outlineLevel="0" collapsed="false">
      <c r="A143" s="84"/>
      <c r="B143" s="85"/>
      <c r="C143" s="84"/>
      <c r="D143" s="84"/>
      <c r="E143" s="86"/>
      <c r="F143" s="84"/>
      <c r="G143" s="85"/>
      <c r="H143" s="84"/>
    </row>
    <row r="144" customFormat="false" ht="15" hidden="false" customHeight="false" outlineLevel="0" collapsed="false">
      <c r="A144" s="84"/>
      <c r="B144" s="85"/>
      <c r="C144" s="84"/>
      <c r="D144" s="84"/>
      <c r="E144" s="86"/>
      <c r="F144" s="84"/>
      <c r="G144" s="85"/>
      <c r="H144" s="84"/>
    </row>
    <row r="145" customFormat="false" ht="15" hidden="false" customHeight="false" outlineLevel="0" collapsed="false">
      <c r="A145" s="84"/>
      <c r="B145" s="85"/>
      <c r="C145" s="84"/>
      <c r="D145" s="84"/>
      <c r="E145" s="86"/>
      <c r="F145" s="84"/>
      <c r="G145" s="85"/>
      <c r="H145" s="84"/>
    </row>
    <row r="146" customFormat="false" ht="15" hidden="false" customHeight="false" outlineLevel="0" collapsed="false">
      <c r="A146" s="84"/>
      <c r="B146" s="85"/>
      <c r="C146" s="84"/>
      <c r="D146" s="84"/>
      <c r="E146" s="86"/>
      <c r="F146" s="84"/>
      <c r="G146" s="85"/>
      <c r="H146" s="84"/>
    </row>
    <row r="147" customFormat="false" ht="15" hidden="false" customHeight="false" outlineLevel="0" collapsed="false">
      <c r="A147" s="84"/>
      <c r="B147" s="85"/>
      <c r="C147" s="84"/>
      <c r="D147" s="84"/>
      <c r="E147" s="86"/>
      <c r="F147" s="84"/>
      <c r="G147" s="85"/>
      <c r="H147" s="84"/>
    </row>
    <row r="148" customFormat="false" ht="15" hidden="false" customHeight="false" outlineLevel="0" collapsed="false">
      <c r="A148" s="84"/>
      <c r="B148" s="85"/>
      <c r="C148" s="84"/>
      <c r="D148" s="84"/>
      <c r="E148" s="86"/>
      <c r="F148" s="84"/>
      <c r="G148" s="85"/>
      <c r="H148" s="84"/>
    </row>
    <row r="149" customFormat="false" ht="15" hidden="false" customHeight="false" outlineLevel="0" collapsed="false">
      <c r="A149" s="84"/>
      <c r="B149" s="85"/>
      <c r="C149" s="84"/>
      <c r="D149" s="84"/>
      <c r="E149" s="86"/>
      <c r="F149" s="84"/>
      <c r="G149" s="85"/>
      <c r="H149" s="84"/>
    </row>
    <row r="150" customFormat="false" ht="15" hidden="false" customHeight="false" outlineLevel="0" collapsed="false">
      <c r="A150" s="84"/>
      <c r="B150" s="85"/>
      <c r="C150" s="84"/>
      <c r="D150" s="84"/>
      <c r="E150" s="86"/>
      <c r="F150" s="84"/>
      <c r="G150" s="85"/>
      <c r="H150" s="84"/>
    </row>
    <row r="151" customFormat="false" ht="15" hidden="false" customHeight="false" outlineLevel="0" collapsed="false">
      <c r="A151" s="84"/>
      <c r="B151" s="85"/>
      <c r="C151" s="84"/>
      <c r="D151" s="84"/>
      <c r="E151" s="86"/>
      <c r="F151" s="84"/>
      <c r="G151" s="85"/>
      <c r="H151" s="84"/>
    </row>
    <row r="152" customFormat="false" ht="15" hidden="false" customHeight="false" outlineLevel="0" collapsed="false">
      <c r="A152" s="84"/>
      <c r="B152" s="85"/>
      <c r="C152" s="84"/>
      <c r="D152" s="84"/>
      <c r="E152" s="86"/>
      <c r="F152" s="84"/>
      <c r="G152" s="85"/>
      <c r="H152" s="84"/>
    </row>
    <row r="153" customFormat="false" ht="15" hidden="false" customHeight="false" outlineLevel="0" collapsed="false">
      <c r="A153" s="84"/>
      <c r="B153" s="85"/>
      <c r="C153" s="84"/>
      <c r="D153" s="84"/>
      <c r="E153" s="86"/>
      <c r="F153" s="84"/>
      <c r="G153" s="85"/>
      <c r="H153" s="84"/>
    </row>
    <row r="154" customFormat="false" ht="15" hidden="false" customHeight="false" outlineLevel="0" collapsed="false">
      <c r="A154" s="84"/>
      <c r="B154" s="85"/>
      <c r="C154" s="84"/>
      <c r="D154" s="84"/>
      <c r="E154" s="86"/>
      <c r="F154" s="84"/>
      <c r="G154" s="85"/>
      <c r="H154" s="84"/>
    </row>
    <row r="155" customFormat="false" ht="15" hidden="false" customHeight="false" outlineLevel="0" collapsed="false">
      <c r="A155" s="84"/>
      <c r="B155" s="85"/>
      <c r="C155" s="84"/>
      <c r="D155" s="84"/>
      <c r="E155" s="86"/>
      <c r="F155" s="84"/>
      <c r="G155" s="85"/>
      <c r="H155" s="84"/>
    </row>
    <row r="156" customFormat="false" ht="15" hidden="false" customHeight="false" outlineLevel="0" collapsed="false">
      <c r="A156" s="84"/>
      <c r="B156" s="85"/>
      <c r="C156" s="84"/>
      <c r="D156" s="84"/>
      <c r="E156" s="86"/>
      <c r="F156" s="84"/>
      <c r="G156" s="85"/>
      <c r="H156" s="84"/>
    </row>
    <row r="157" customFormat="false" ht="15" hidden="false" customHeight="false" outlineLevel="0" collapsed="false">
      <c r="A157" s="84"/>
      <c r="B157" s="85"/>
      <c r="C157" s="84"/>
      <c r="D157" s="84"/>
      <c r="E157" s="86"/>
      <c r="F157" s="84"/>
      <c r="G157" s="85"/>
      <c r="H157" s="84"/>
    </row>
    <row r="158" customFormat="false" ht="15" hidden="false" customHeight="false" outlineLevel="0" collapsed="false">
      <c r="A158" s="84"/>
      <c r="B158" s="85"/>
      <c r="C158" s="84"/>
      <c r="D158" s="84"/>
      <c r="E158" s="86"/>
      <c r="F158" s="84"/>
      <c r="G158" s="85"/>
      <c r="H158" s="84"/>
    </row>
    <row r="159" customFormat="false" ht="15" hidden="false" customHeight="false" outlineLevel="0" collapsed="false">
      <c r="A159" s="84"/>
      <c r="B159" s="85"/>
      <c r="C159" s="84"/>
      <c r="D159" s="84"/>
      <c r="E159" s="86"/>
      <c r="F159" s="84"/>
      <c r="G159" s="85"/>
      <c r="H159" s="84"/>
    </row>
    <row r="160" customFormat="false" ht="15" hidden="false" customHeight="false" outlineLevel="0" collapsed="false">
      <c r="A160" s="84"/>
      <c r="B160" s="85"/>
      <c r="C160" s="84"/>
      <c r="D160" s="84"/>
      <c r="E160" s="86"/>
      <c r="F160" s="84"/>
      <c r="G160" s="85"/>
      <c r="H160" s="84"/>
    </row>
    <row r="161" customFormat="false" ht="15" hidden="false" customHeight="false" outlineLevel="0" collapsed="false">
      <c r="A161" s="84"/>
      <c r="B161" s="85"/>
      <c r="C161" s="84"/>
      <c r="D161" s="84"/>
      <c r="E161" s="86"/>
      <c r="F161" s="84"/>
      <c r="G161" s="85"/>
      <c r="H161" s="84"/>
    </row>
    <row r="162" customFormat="false" ht="15" hidden="false" customHeight="false" outlineLevel="0" collapsed="false">
      <c r="A162" s="84"/>
      <c r="B162" s="85"/>
      <c r="C162" s="84"/>
      <c r="D162" s="84"/>
      <c r="E162" s="86"/>
      <c r="F162" s="84"/>
      <c r="G162" s="85"/>
      <c r="H162" s="84"/>
    </row>
    <row r="163" customFormat="false" ht="15" hidden="false" customHeight="false" outlineLevel="0" collapsed="false">
      <c r="A163" s="84"/>
      <c r="B163" s="85"/>
      <c r="C163" s="84"/>
      <c r="D163" s="84"/>
      <c r="E163" s="86"/>
      <c r="F163" s="84"/>
      <c r="G163" s="85"/>
      <c r="H163" s="84"/>
    </row>
    <row r="164" customFormat="false" ht="15" hidden="false" customHeight="false" outlineLevel="0" collapsed="false">
      <c r="A164" s="84"/>
      <c r="B164" s="85"/>
      <c r="C164" s="84"/>
      <c r="D164" s="84"/>
      <c r="E164" s="86"/>
      <c r="F164" s="84"/>
      <c r="G164" s="85"/>
      <c r="H164" s="84"/>
    </row>
    <row r="165" customFormat="false" ht="15" hidden="false" customHeight="false" outlineLevel="0" collapsed="false">
      <c r="A165" s="84"/>
      <c r="B165" s="85"/>
      <c r="C165" s="84"/>
      <c r="D165" s="84"/>
      <c r="E165" s="86"/>
      <c r="F165" s="84"/>
      <c r="G165" s="85"/>
      <c r="H165" s="84"/>
    </row>
    <row r="166" customFormat="false" ht="15" hidden="false" customHeight="false" outlineLevel="0" collapsed="false">
      <c r="A166" s="84"/>
      <c r="B166" s="85"/>
      <c r="C166" s="84"/>
      <c r="D166" s="84"/>
      <c r="E166" s="86"/>
      <c r="F166" s="84"/>
      <c r="G166" s="85"/>
      <c r="H166" s="84"/>
    </row>
    <row r="167" customFormat="false" ht="15" hidden="false" customHeight="false" outlineLevel="0" collapsed="false">
      <c r="A167" s="84"/>
      <c r="B167" s="85"/>
      <c r="C167" s="84"/>
      <c r="D167" s="84"/>
      <c r="E167" s="86"/>
      <c r="F167" s="84"/>
      <c r="G167" s="85"/>
      <c r="H167" s="84"/>
    </row>
    <row r="168" customFormat="false" ht="15" hidden="false" customHeight="false" outlineLevel="0" collapsed="false">
      <c r="A168" s="84"/>
      <c r="B168" s="85"/>
      <c r="C168" s="84"/>
      <c r="D168" s="84"/>
      <c r="E168" s="86"/>
      <c r="F168" s="84"/>
      <c r="G168" s="85"/>
      <c r="H168" s="84"/>
    </row>
    <row r="169" customFormat="false" ht="15" hidden="false" customHeight="false" outlineLevel="0" collapsed="false">
      <c r="A169" s="84"/>
      <c r="B169" s="85"/>
      <c r="C169" s="84"/>
      <c r="D169" s="84"/>
      <c r="E169" s="86"/>
      <c r="F169" s="84"/>
      <c r="G169" s="85"/>
      <c r="H169" s="84"/>
    </row>
    <row r="170" customFormat="false" ht="15" hidden="false" customHeight="false" outlineLevel="0" collapsed="false">
      <c r="A170" s="84"/>
      <c r="B170" s="85"/>
      <c r="C170" s="84"/>
      <c r="D170" s="84"/>
      <c r="E170" s="86"/>
      <c r="F170" s="84"/>
      <c r="G170" s="85"/>
      <c r="H170" s="84"/>
    </row>
    <row r="171" customFormat="false" ht="15" hidden="false" customHeight="false" outlineLevel="0" collapsed="false">
      <c r="A171" s="84"/>
      <c r="B171" s="85"/>
      <c r="C171" s="84"/>
      <c r="D171" s="84"/>
      <c r="E171" s="86"/>
      <c r="F171" s="84"/>
      <c r="G171" s="85"/>
      <c r="H171" s="84"/>
    </row>
    <row r="172" customFormat="false" ht="15" hidden="false" customHeight="false" outlineLevel="0" collapsed="false">
      <c r="A172" s="84"/>
      <c r="B172" s="85"/>
      <c r="C172" s="84"/>
      <c r="D172" s="84"/>
      <c r="E172" s="86"/>
      <c r="F172" s="84"/>
      <c r="G172" s="85"/>
      <c r="H172" s="84"/>
    </row>
    <row r="173" customFormat="false" ht="15" hidden="false" customHeight="false" outlineLevel="0" collapsed="false">
      <c r="A173" s="84"/>
      <c r="B173" s="85"/>
      <c r="C173" s="84"/>
      <c r="D173" s="84"/>
      <c r="E173" s="86"/>
      <c r="F173" s="84"/>
      <c r="G173" s="85"/>
      <c r="H173" s="84"/>
    </row>
    <row r="174" customFormat="false" ht="15" hidden="false" customHeight="false" outlineLevel="0" collapsed="false">
      <c r="A174" s="84"/>
      <c r="B174" s="85"/>
      <c r="C174" s="84"/>
      <c r="D174" s="84"/>
      <c r="E174" s="86"/>
      <c r="F174" s="84"/>
      <c r="G174" s="85"/>
      <c r="H174" s="84"/>
    </row>
    <row r="175" customFormat="false" ht="15" hidden="false" customHeight="false" outlineLevel="0" collapsed="false">
      <c r="A175" s="84"/>
      <c r="B175" s="85"/>
      <c r="C175" s="84"/>
      <c r="D175" s="84"/>
      <c r="E175" s="86"/>
      <c r="F175" s="84"/>
      <c r="G175" s="85"/>
      <c r="H175" s="84"/>
    </row>
    <row r="176" customFormat="false" ht="15" hidden="false" customHeight="false" outlineLevel="0" collapsed="false">
      <c r="A176" s="84"/>
      <c r="B176" s="85"/>
      <c r="C176" s="84"/>
      <c r="D176" s="84"/>
      <c r="E176" s="86"/>
      <c r="F176" s="84"/>
      <c r="G176" s="85"/>
      <c r="H176" s="84"/>
    </row>
    <row r="177" customFormat="false" ht="15" hidden="false" customHeight="false" outlineLevel="0" collapsed="false">
      <c r="A177" s="84"/>
      <c r="B177" s="85"/>
      <c r="C177" s="84"/>
      <c r="D177" s="84"/>
      <c r="E177" s="86"/>
      <c r="F177" s="84"/>
      <c r="G177" s="85"/>
      <c r="H177" s="84"/>
    </row>
    <row r="178" customFormat="false" ht="15" hidden="false" customHeight="false" outlineLevel="0" collapsed="false">
      <c r="A178" s="84"/>
      <c r="B178" s="85"/>
      <c r="C178" s="84"/>
      <c r="D178" s="84"/>
      <c r="E178" s="86"/>
      <c r="F178" s="84"/>
      <c r="G178" s="85"/>
      <c r="H178" s="84"/>
    </row>
    <row r="179" customFormat="false" ht="15" hidden="false" customHeight="false" outlineLevel="0" collapsed="false">
      <c r="A179" s="84"/>
      <c r="B179" s="85"/>
      <c r="C179" s="84"/>
      <c r="D179" s="84"/>
      <c r="E179" s="86"/>
      <c r="F179" s="84"/>
      <c r="G179" s="85"/>
      <c r="H179" s="84"/>
    </row>
    <row r="180" customFormat="false" ht="15" hidden="false" customHeight="false" outlineLevel="0" collapsed="false">
      <c r="A180" s="84"/>
      <c r="B180" s="85"/>
      <c r="C180" s="84"/>
      <c r="D180" s="84"/>
      <c r="E180" s="86"/>
      <c r="F180" s="84"/>
      <c r="G180" s="85"/>
      <c r="H180" s="84"/>
    </row>
    <row r="181" customFormat="false" ht="15" hidden="false" customHeight="false" outlineLevel="0" collapsed="false">
      <c r="A181" s="84"/>
      <c r="B181" s="85"/>
      <c r="C181" s="84"/>
      <c r="D181" s="84"/>
      <c r="E181" s="86"/>
      <c r="F181" s="84"/>
      <c r="G181" s="85"/>
      <c r="H181" s="84"/>
    </row>
    <row r="182" customFormat="false" ht="15" hidden="false" customHeight="false" outlineLevel="0" collapsed="false">
      <c r="A182" s="84"/>
      <c r="B182" s="85"/>
      <c r="C182" s="84"/>
      <c r="D182" s="84"/>
      <c r="E182" s="86"/>
      <c r="F182" s="84"/>
      <c r="G182" s="85"/>
      <c r="H182" s="84"/>
    </row>
    <row r="183" customFormat="false" ht="15" hidden="false" customHeight="false" outlineLevel="0" collapsed="false">
      <c r="A183" s="84"/>
      <c r="B183" s="85"/>
      <c r="C183" s="84"/>
      <c r="D183" s="84"/>
      <c r="E183" s="86"/>
      <c r="F183" s="84"/>
      <c r="G183" s="85"/>
      <c r="H183" s="84"/>
    </row>
    <row r="184" customFormat="false" ht="15" hidden="false" customHeight="false" outlineLevel="0" collapsed="false">
      <c r="A184" s="84"/>
      <c r="B184" s="85"/>
      <c r="C184" s="84"/>
      <c r="D184" s="84"/>
      <c r="E184" s="86"/>
      <c r="F184" s="84"/>
      <c r="G184" s="85"/>
      <c r="H184" s="84"/>
    </row>
    <row r="185" customFormat="false" ht="15" hidden="false" customHeight="false" outlineLevel="0" collapsed="false">
      <c r="A185" s="84"/>
      <c r="B185" s="85"/>
      <c r="C185" s="84"/>
      <c r="D185" s="84"/>
      <c r="E185" s="86"/>
      <c r="F185" s="84"/>
      <c r="G185" s="85"/>
      <c r="H185" s="84"/>
    </row>
    <row r="186" customFormat="false" ht="15" hidden="false" customHeight="false" outlineLevel="0" collapsed="false">
      <c r="A186" s="84"/>
      <c r="B186" s="85"/>
      <c r="C186" s="84"/>
      <c r="D186" s="84"/>
      <c r="E186" s="86"/>
      <c r="F186" s="84"/>
      <c r="G186" s="85"/>
      <c r="H186" s="84"/>
    </row>
    <row r="187" customFormat="false" ht="15" hidden="false" customHeight="false" outlineLevel="0" collapsed="false">
      <c r="A187" s="84"/>
      <c r="B187" s="85"/>
      <c r="C187" s="84"/>
      <c r="D187" s="84"/>
      <c r="E187" s="86"/>
      <c r="F187" s="84"/>
      <c r="G187" s="85"/>
      <c r="H187" s="84"/>
    </row>
    <row r="188" customFormat="false" ht="15" hidden="false" customHeight="false" outlineLevel="0" collapsed="false">
      <c r="A188" s="84"/>
      <c r="B188" s="85"/>
      <c r="C188" s="84"/>
      <c r="D188" s="84"/>
      <c r="E188" s="86"/>
      <c r="F188" s="84"/>
      <c r="G188" s="85"/>
      <c r="H188" s="84"/>
    </row>
    <row r="189" customFormat="false" ht="15" hidden="false" customHeight="false" outlineLevel="0" collapsed="false">
      <c r="A189" s="84"/>
      <c r="B189" s="85"/>
      <c r="C189" s="84"/>
      <c r="D189" s="84"/>
      <c r="E189" s="86"/>
      <c r="F189" s="84"/>
      <c r="G189" s="85"/>
      <c r="H189" s="84"/>
    </row>
    <row r="190" customFormat="false" ht="15" hidden="false" customHeight="false" outlineLevel="0" collapsed="false">
      <c r="A190" s="84"/>
      <c r="B190" s="85"/>
      <c r="C190" s="84"/>
      <c r="D190" s="84"/>
      <c r="E190" s="86"/>
      <c r="F190" s="84"/>
      <c r="G190" s="85"/>
      <c r="H190" s="84"/>
    </row>
    <row r="191" customFormat="false" ht="15" hidden="false" customHeight="false" outlineLevel="0" collapsed="false">
      <c r="A191" s="84"/>
      <c r="B191" s="85"/>
      <c r="C191" s="84"/>
      <c r="D191" s="84"/>
      <c r="E191" s="86"/>
      <c r="F191" s="84"/>
      <c r="G191" s="85"/>
      <c r="H191" s="84"/>
    </row>
    <row r="192" customFormat="false" ht="15" hidden="false" customHeight="false" outlineLevel="0" collapsed="false">
      <c r="A192" s="84"/>
      <c r="B192" s="85"/>
      <c r="C192" s="84"/>
      <c r="D192" s="84"/>
      <c r="E192" s="86"/>
      <c r="F192" s="84"/>
      <c r="G192" s="85"/>
      <c r="H192" s="84"/>
    </row>
    <row r="193" customFormat="false" ht="15" hidden="false" customHeight="false" outlineLevel="0" collapsed="false">
      <c r="A193" s="84"/>
      <c r="B193" s="85"/>
      <c r="C193" s="84"/>
      <c r="D193" s="84"/>
      <c r="E193" s="86"/>
      <c r="F193" s="84"/>
      <c r="G193" s="85"/>
      <c r="H193" s="84"/>
    </row>
    <row r="194" customFormat="false" ht="15" hidden="false" customHeight="false" outlineLevel="0" collapsed="false">
      <c r="A194" s="84"/>
      <c r="B194" s="85"/>
      <c r="C194" s="84"/>
      <c r="D194" s="84"/>
      <c r="E194" s="86"/>
      <c r="F194" s="84"/>
      <c r="G194" s="85"/>
      <c r="H194" s="84"/>
    </row>
    <row r="195" customFormat="false" ht="15" hidden="false" customHeight="false" outlineLevel="0" collapsed="false">
      <c r="A195" s="84"/>
      <c r="B195" s="85"/>
      <c r="C195" s="84"/>
      <c r="D195" s="84"/>
      <c r="E195" s="86"/>
      <c r="F195" s="84"/>
      <c r="G195" s="85"/>
      <c r="H195" s="84"/>
    </row>
    <row r="196" customFormat="false" ht="15" hidden="false" customHeight="false" outlineLevel="0" collapsed="false">
      <c r="A196" s="84"/>
      <c r="B196" s="85"/>
      <c r="C196" s="84"/>
      <c r="D196" s="84"/>
      <c r="E196" s="86"/>
      <c r="F196" s="84"/>
      <c r="G196" s="85"/>
      <c r="H196" s="84"/>
    </row>
    <row r="197" customFormat="false" ht="15" hidden="false" customHeight="false" outlineLevel="0" collapsed="false">
      <c r="A197" s="84"/>
      <c r="B197" s="85"/>
      <c r="C197" s="84"/>
      <c r="D197" s="84"/>
      <c r="E197" s="86"/>
      <c r="F197" s="84"/>
      <c r="G197" s="85"/>
      <c r="H197" s="84"/>
    </row>
    <row r="198" customFormat="false" ht="15" hidden="false" customHeight="false" outlineLevel="0" collapsed="false">
      <c r="A198" s="84"/>
      <c r="B198" s="85"/>
      <c r="C198" s="84"/>
      <c r="D198" s="84"/>
      <c r="E198" s="86"/>
      <c r="F198" s="84"/>
      <c r="G198" s="85"/>
      <c r="H198" s="84"/>
    </row>
    <row r="199" customFormat="false" ht="15" hidden="false" customHeight="false" outlineLevel="0" collapsed="false">
      <c r="A199" s="84"/>
      <c r="B199" s="85"/>
      <c r="C199" s="84"/>
      <c r="D199" s="84"/>
      <c r="E199" s="86"/>
      <c r="F199" s="84"/>
      <c r="G199" s="85"/>
      <c r="H199" s="84"/>
    </row>
    <row r="200" customFormat="false" ht="15" hidden="false" customHeight="false" outlineLevel="0" collapsed="false">
      <c r="A200" s="84"/>
      <c r="B200" s="85"/>
      <c r="C200" s="84"/>
      <c r="D200" s="84"/>
      <c r="E200" s="86"/>
      <c r="F200" s="84"/>
      <c r="G200" s="85"/>
      <c r="H200" s="84"/>
    </row>
    <row r="201" customFormat="false" ht="15" hidden="false" customHeight="false" outlineLevel="0" collapsed="false">
      <c r="A201" s="84"/>
      <c r="B201" s="85"/>
      <c r="C201" s="84"/>
      <c r="D201" s="84"/>
      <c r="E201" s="86"/>
      <c r="F201" s="84"/>
      <c r="G201" s="85"/>
      <c r="H201" s="84"/>
    </row>
    <row r="202" customFormat="false" ht="15" hidden="false" customHeight="false" outlineLevel="0" collapsed="false">
      <c r="A202" s="84"/>
      <c r="B202" s="85"/>
      <c r="C202" s="84"/>
      <c r="D202" s="84"/>
      <c r="E202" s="86"/>
      <c r="F202" s="84"/>
      <c r="G202" s="85"/>
      <c r="H202" s="84"/>
    </row>
    <row r="203" customFormat="false" ht="15" hidden="false" customHeight="false" outlineLevel="0" collapsed="false">
      <c r="A203" s="84"/>
      <c r="B203" s="85"/>
      <c r="C203" s="84"/>
      <c r="D203" s="84"/>
      <c r="E203" s="86"/>
      <c r="F203" s="84"/>
      <c r="G203" s="85"/>
      <c r="H203" s="84"/>
    </row>
    <row r="204" customFormat="false" ht="15" hidden="false" customHeight="false" outlineLevel="0" collapsed="false">
      <c r="A204" s="84"/>
      <c r="B204" s="85"/>
      <c r="C204" s="84"/>
      <c r="D204" s="84"/>
      <c r="E204" s="86"/>
      <c r="F204" s="84"/>
      <c r="G204" s="85"/>
      <c r="H204" s="84"/>
    </row>
    <row r="205" customFormat="false" ht="15" hidden="false" customHeight="false" outlineLevel="0" collapsed="false">
      <c r="A205" s="84"/>
      <c r="B205" s="85"/>
      <c r="C205" s="84"/>
      <c r="D205" s="84"/>
      <c r="E205" s="86"/>
      <c r="F205" s="84"/>
      <c r="G205" s="85"/>
      <c r="H205" s="84"/>
    </row>
    <row r="206" customFormat="false" ht="15" hidden="false" customHeight="false" outlineLevel="0" collapsed="false">
      <c r="A206" s="84"/>
      <c r="B206" s="85"/>
      <c r="C206" s="84"/>
      <c r="D206" s="84"/>
      <c r="E206" s="86"/>
      <c r="F206" s="84"/>
      <c r="G206" s="85"/>
      <c r="H206" s="84"/>
    </row>
    <row r="207" customFormat="false" ht="15" hidden="false" customHeight="false" outlineLevel="0" collapsed="false">
      <c r="A207" s="84"/>
      <c r="B207" s="85"/>
      <c r="C207" s="84"/>
      <c r="D207" s="84"/>
      <c r="E207" s="86"/>
      <c r="F207" s="84"/>
      <c r="G207" s="85"/>
      <c r="H207" s="84"/>
    </row>
    <row r="208" customFormat="false" ht="15" hidden="false" customHeight="false" outlineLevel="0" collapsed="false">
      <c r="A208" s="84"/>
      <c r="B208" s="85"/>
      <c r="C208" s="84"/>
      <c r="D208" s="84"/>
      <c r="E208" s="86"/>
      <c r="F208" s="84"/>
      <c r="G208" s="85"/>
      <c r="H208" s="84"/>
    </row>
    <row r="209" customFormat="false" ht="15" hidden="false" customHeight="false" outlineLevel="0" collapsed="false">
      <c r="A209" s="84"/>
      <c r="B209" s="85"/>
      <c r="C209" s="84"/>
      <c r="D209" s="84"/>
      <c r="E209" s="86"/>
      <c r="F209" s="84"/>
      <c r="G209" s="85"/>
      <c r="H209" s="84"/>
    </row>
    <row r="210" customFormat="false" ht="15" hidden="false" customHeight="false" outlineLevel="0" collapsed="false">
      <c r="A210" s="84"/>
      <c r="B210" s="85"/>
      <c r="C210" s="84"/>
      <c r="D210" s="84"/>
      <c r="E210" s="86"/>
      <c r="F210" s="84"/>
      <c r="G210" s="85"/>
      <c r="H210" s="84"/>
    </row>
    <row r="211" customFormat="false" ht="15" hidden="false" customHeight="false" outlineLevel="0" collapsed="false">
      <c r="A211" s="84"/>
      <c r="B211" s="85"/>
      <c r="C211" s="84"/>
      <c r="D211" s="84"/>
      <c r="E211" s="86"/>
      <c r="F211" s="84"/>
      <c r="G211" s="85"/>
      <c r="H211" s="84"/>
    </row>
    <row r="212" customFormat="false" ht="15" hidden="false" customHeight="false" outlineLevel="0" collapsed="false">
      <c r="A212" s="84"/>
      <c r="B212" s="85"/>
      <c r="C212" s="84"/>
      <c r="D212" s="84"/>
      <c r="E212" s="86"/>
      <c r="F212" s="84"/>
      <c r="G212" s="85"/>
      <c r="H212" s="84"/>
    </row>
    <row r="213" customFormat="false" ht="15" hidden="false" customHeight="false" outlineLevel="0" collapsed="false">
      <c r="A213" s="84"/>
      <c r="B213" s="85"/>
      <c r="C213" s="84"/>
      <c r="D213" s="84"/>
      <c r="E213" s="86"/>
      <c r="F213" s="84"/>
      <c r="G213" s="85"/>
      <c r="H213" s="84"/>
    </row>
    <row r="214" customFormat="false" ht="15" hidden="false" customHeight="false" outlineLevel="0" collapsed="false">
      <c r="A214" s="84"/>
      <c r="B214" s="85"/>
      <c r="C214" s="84"/>
      <c r="D214" s="84"/>
      <c r="E214" s="86"/>
      <c r="F214" s="84"/>
      <c r="G214" s="85"/>
      <c r="H214" s="84"/>
    </row>
    <row r="215" customFormat="false" ht="15" hidden="false" customHeight="false" outlineLevel="0" collapsed="false">
      <c r="A215" s="84"/>
      <c r="B215" s="85"/>
      <c r="C215" s="84"/>
      <c r="D215" s="84"/>
      <c r="E215" s="86"/>
      <c r="F215" s="84"/>
      <c r="G215" s="85"/>
      <c r="H215" s="84"/>
    </row>
    <row r="216" customFormat="false" ht="15" hidden="false" customHeight="false" outlineLevel="0" collapsed="false">
      <c r="A216" s="84"/>
      <c r="B216" s="85"/>
      <c r="C216" s="84"/>
      <c r="D216" s="84"/>
      <c r="E216" s="86"/>
      <c r="F216" s="84"/>
      <c r="G216" s="85"/>
      <c r="H216" s="84"/>
    </row>
    <row r="217" customFormat="false" ht="15" hidden="false" customHeight="false" outlineLevel="0" collapsed="false">
      <c r="A217" s="84"/>
      <c r="B217" s="85"/>
      <c r="C217" s="84"/>
      <c r="D217" s="84"/>
      <c r="E217" s="86"/>
      <c r="F217" s="84"/>
      <c r="G217" s="85"/>
      <c r="H217" s="84"/>
    </row>
    <row r="218" customFormat="false" ht="15" hidden="false" customHeight="false" outlineLevel="0" collapsed="false">
      <c r="A218" s="84"/>
      <c r="B218" s="85"/>
      <c r="C218" s="84"/>
      <c r="D218" s="84"/>
      <c r="E218" s="86"/>
      <c r="F218" s="84"/>
      <c r="G218" s="85"/>
      <c r="H218" s="84"/>
    </row>
    <row r="219" customFormat="false" ht="15" hidden="false" customHeight="false" outlineLevel="0" collapsed="false">
      <c r="A219" s="84"/>
      <c r="B219" s="85"/>
      <c r="C219" s="84"/>
      <c r="D219" s="84"/>
      <c r="E219" s="86"/>
      <c r="F219" s="84"/>
      <c r="G219" s="85"/>
      <c r="H219" s="84"/>
    </row>
    <row r="220" customFormat="false" ht="15" hidden="false" customHeight="false" outlineLevel="0" collapsed="false">
      <c r="A220" s="84"/>
      <c r="B220" s="85"/>
      <c r="C220" s="84"/>
      <c r="D220" s="84"/>
      <c r="E220" s="86"/>
      <c r="F220" s="84"/>
      <c r="G220" s="85"/>
      <c r="H220" s="84"/>
    </row>
    <row r="221" customFormat="false" ht="15" hidden="false" customHeight="false" outlineLevel="0" collapsed="false">
      <c r="A221" s="84"/>
      <c r="B221" s="85"/>
      <c r="C221" s="84"/>
      <c r="D221" s="84"/>
      <c r="E221" s="86"/>
      <c r="F221" s="84"/>
      <c r="G221" s="85"/>
      <c r="H221" s="84"/>
    </row>
    <row r="222" customFormat="false" ht="15" hidden="false" customHeight="false" outlineLevel="0" collapsed="false">
      <c r="A222" s="84"/>
      <c r="B222" s="85"/>
      <c r="C222" s="84"/>
      <c r="D222" s="84"/>
      <c r="E222" s="86"/>
      <c r="F222" s="84"/>
      <c r="G222" s="85"/>
      <c r="H222" s="84"/>
    </row>
    <row r="223" customFormat="false" ht="15" hidden="false" customHeight="false" outlineLevel="0" collapsed="false">
      <c r="A223" s="84"/>
      <c r="B223" s="85"/>
      <c r="C223" s="84"/>
      <c r="D223" s="84"/>
      <c r="E223" s="86"/>
      <c r="F223" s="84"/>
      <c r="G223" s="85"/>
      <c r="H223" s="84"/>
    </row>
    <row r="224" customFormat="false" ht="15" hidden="false" customHeight="false" outlineLevel="0" collapsed="false">
      <c r="A224" s="84"/>
      <c r="B224" s="85"/>
      <c r="C224" s="84"/>
      <c r="D224" s="84"/>
      <c r="E224" s="86"/>
      <c r="F224" s="84"/>
      <c r="G224" s="85"/>
      <c r="H224" s="84"/>
    </row>
    <row r="225" customFormat="false" ht="15" hidden="false" customHeight="false" outlineLevel="0" collapsed="false">
      <c r="A225" s="84"/>
      <c r="B225" s="85"/>
      <c r="C225" s="84"/>
      <c r="D225" s="84"/>
      <c r="E225" s="86"/>
      <c r="F225" s="84"/>
      <c r="G225" s="85"/>
      <c r="H225" s="84"/>
    </row>
    <row r="226" customFormat="false" ht="15" hidden="false" customHeight="false" outlineLevel="0" collapsed="false">
      <c r="A226" s="84"/>
      <c r="B226" s="85"/>
      <c r="C226" s="84"/>
      <c r="D226" s="84"/>
      <c r="E226" s="86"/>
      <c r="F226" s="84"/>
      <c r="G226" s="85"/>
      <c r="H226" s="84"/>
    </row>
    <row r="227" customFormat="false" ht="15" hidden="false" customHeight="false" outlineLevel="0" collapsed="false">
      <c r="A227" s="84"/>
      <c r="B227" s="85"/>
      <c r="C227" s="84"/>
      <c r="D227" s="84"/>
      <c r="E227" s="86"/>
      <c r="F227" s="84"/>
      <c r="G227" s="85"/>
      <c r="H227" s="84"/>
    </row>
    <row r="228" customFormat="false" ht="15" hidden="false" customHeight="false" outlineLevel="0" collapsed="false">
      <c r="A228" s="84"/>
      <c r="B228" s="85"/>
      <c r="C228" s="84"/>
      <c r="D228" s="84"/>
      <c r="E228" s="86"/>
      <c r="F228" s="84"/>
      <c r="G228" s="85"/>
      <c r="H228" s="84"/>
    </row>
    <row r="229" customFormat="false" ht="15" hidden="false" customHeight="false" outlineLevel="0" collapsed="false">
      <c r="A229" s="84"/>
      <c r="B229" s="85"/>
      <c r="C229" s="84"/>
      <c r="D229" s="84"/>
      <c r="E229" s="86"/>
      <c r="F229" s="84"/>
      <c r="G229" s="85"/>
      <c r="H229" s="84"/>
    </row>
    <row r="230" customFormat="false" ht="15" hidden="false" customHeight="false" outlineLevel="0" collapsed="false">
      <c r="A230" s="84"/>
      <c r="B230" s="85"/>
      <c r="C230" s="84"/>
      <c r="D230" s="84"/>
      <c r="E230" s="86"/>
      <c r="F230" s="84"/>
      <c r="G230" s="85"/>
      <c r="H230" s="84"/>
    </row>
    <row r="231" customFormat="false" ht="15" hidden="false" customHeight="false" outlineLevel="0" collapsed="false">
      <c r="A231" s="84"/>
      <c r="B231" s="85"/>
      <c r="C231" s="84"/>
      <c r="D231" s="84"/>
      <c r="E231" s="86"/>
      <c r="F231" s="84"/>
      <c r="G231" s="85"/>
      <c r="H231" s="84"/>
    </row>
    <row r="232" customFormat="false" ht="15" hidden="false" customHeight="false" outlineLevel="0" collapsed="false">
      <c r="A232" s="84"/>
      <c r="B232" s="85"/>
      <c r="C232" s="84"/>
      <c r="D232" s="84"/>
      <c r="E232" s="86"/>
      <c r="F232" s="84"/>
      <c r="G232" s="85"/>
      <c r="H232" s="84"/>
    </row>
    <row r="233" customFormat="false" ht="15" hidden="false" customHeight="false" outlineLevel="0" collapsed="false">
      <c r="A233" s="84"/>
      <c r="B233" s="85"/>
      <c r="C233" s="84"/>
      <c r="D233" s="84"/>
      <c r="E233" s="86"/>
      <c r="F233" s="84"/>
      <c r="G233" s="85"/>
      <c r="H233" s="84"/>
    </row>
    <row r="234" customFormat="false" ht="15" hidden="false" customHeight="false" outlineLevel="0" collapsed="false">
      <c r="A234" s="84"/>
      <c r="B234" s="85"/>
      <c r="C234" s="84"/>
      <c r="D234" s="84"/>
      <c r="E234" s="86"/>
      <c r="F234" s="84"/>
      <c r="G234" s="85"/>
      <c r="H234" s="84"/>
    </row>
    <row r="235" customFormat="false" ht="15" hidden="false" customHeight="false" outlineLevel="0" collapsed="false">
      <c r="A235" s="84"/>
      <c r="B235" s="85"/>
      <c r="C235" s="84"/>
      <c r="D235" s="84"/>
      <c r="E235" s="86"/>
      <c r="F235" s="84"/>
      <c r="G235" s="85"/>
      <c r="H235" s="84"/>
    </row>
    <row r="236" customFormat="false" ht="15" hidden="false" customHeight="false" outlineLevel="0" collapsed="false">
      <c r="A236" s="84"/>
      <c r="B236" s="85"/>
      <c r="C236" s="84"/>
      <c r="D236" s="84"/>
      <c r="E236" s="86"/>
      <c r="F236" s="84"/>
      <c r="G236" s="85"/>
      <c r="H236" s="84"/>
    </row>
    <row r="237" customFormat="false" ht="15" hidden="false" customHeight="false" outlineLevel="0" collapsed="false">
      <c r="A237" s="84"/>
      <c r="B237" s="85"/>
      <c r="C237" s="84"/>
      <c r="D237" s="84"/>
      <c r="E237" s="86"/>
      <c r="F237" s="84"/>
      <c r="G237" s="85"/>
      <c r="H237" s="84"/>
    </row>
    <row r="238" customFormat="false" ht="15" hidden="false" customHeight="false" outlineLevel="0" collapsed="false">
      <c r="A238" s="84"/>
      <c r="B238" s="85"/>
      <c r="C238" s="84"/>
      <c r="D238" s="84"/>
      <c r="E238" s="86"/>
      <c r="F238" s="84"/>
      <c r="G238" s="85"/>
      <c r="H238" s="84"/>
    </row>
    <row r="239" customFormat="false" ht="15" hidden="false" customHeight="false" outlineLevel="0" collapsed="false">
      <c r="A239" s="84"/>
      <c r="B239" s="85"/>
      <c r="C239" s="84"/>
      <c r="D239" s="84"/>
      <c r="E239" s="86"/>
      <c r="F239" s="84"/>
      <c r="G239" s="85"/>
      <c r="H239" s="84"/>
    </row>
    <row r="240" customFormat="false" ht="15" hidden="false" customHeight="false" outlineLevel="0" collapsed="false">
      <c r="A240" s="84"/>
      <c r="B240" s="85"/>
      <c r="C240" s="84"/>
      <c r="D240" s="84"/>
      <c r="E240" s="86"/>
      <c r="F240" s="84"/>
      <c r="G240" s="85"/>
      <c r="H240" s="84"/>
    </row>
    <row r="241" customFormat="false" ht="15" hidden="false" customHeight="false" outlineLevel="0" collapsed="false">
      <c r="A241" s="84"/>
      <c r="B241" s="85"/>
      <c r="C241" s="84"/>
      <c r="D241" s="84"/>
      <c r="E241" s="86"/>
      <c r="F241" s="84"/>
      <c r="G241" s="85"/>
      <c r="H241" s="84"/>
    </row>
    <row r="242" customFormat="false" ht="15" hidden="false" customHeight="false" outlineLevel="0" collapsed="false">
      <c r="A242" s="84"/>
      <c r="B242" s="85"/>
      <c r="C242" s="84"/>
      <c r="D242" s="84"/>
      <c r="E242" s="86"/>
      <c r="F242" s="84"/>
      <c r="G242" s="85"/>
      <c r="H242" s="84"/>
    </row>
    <row r="243" customFormat="false" ht="15" hidden="false" customHeight="false" outlineLevel="0" collapsed="false">
      <c r="A243" s="84"/>
      <c r="B243" s="85"/>
      <c r="C243" s="84"/>
      <c r="D243" s="84"/>
      <c r="E243" s="86"/>
      <c r="F243" s="84"/>
      <c r="G243" s="85"/>
      <c r="H243" s="84"/>
    </row>
    <row r="244" customFormat="false" ht="15" hidden="false" customHeight="false" outlineLevel="0" collapsed="false">
      <c r="A244" s="84"/>
      <c r="B244" s="85"/>
      <c r="C244" s="84"/>
      <c r="D244" s="84"/>
      <c r="E244" s="86"/>
      <c r="F244" s="84"/>
      <c r="G244" s="85"/>
      <c r="H244" s="84"/>
    </row>
    <row r="245" customFormat="false" ht="15" hidden="false" customHeight="false" outlineLevel="0" collapsed="false">
      <c r="A245" s="84"/>
      <c r="B245" s="85"/>
      <c r="C245" s="84"/>
      <c r="D245" s="84"/>
      <c r="E245" s="86"/>
      <c r="F245" s="84"/>
      <c r="G245" s="85"/>
      <c r="H245" s="84"/>
    </row>
    <row r="246" customFormat="false" ht="15" hidden="false" customHeight="false" outlineLevel="0" collapsed="false">
      <c r="A246" s="84"/>
      <c r="B246" s="85"/>
      <c r="C246" s="84"/>
      <c r="D246" s="84"/>
      <c r="E246" s="86"/>
      <c r="F246" s="84"/>
      <c r="G246" s="85"/>
      <c r="H246" s="84"/>
    </row>
    <row r="247" customFormat="false" ht="15" hidden="false" customHeight="false" outlineLevel="0" collapsed="false">
      <c r="A247" s="84"/>
      <c r="B247" s="85"/>
      <c r="C247" s="84"/>
      <c r="D247" s="84"/>
      <c r="E247" s="86"/>
      <c r="F247" s="84"/>
      <c r="G247" s="85"/>
      <c r="H247" s="84"/>
    </row>
    <row r="248" customFormat="false" ht="15" hidden="false" customHeight="false" outlineLevel="0" collapsed="false">
      <c r="A248" s="84"/>
      <c r="B248" s="85"/>
      <c r="C248" s="84"/>
      <c r="D248" s="84"/>
      <c r="E248" s="86"/>
      <c r="F248" s="84"/>
      <c r="G248" s="85"/>
      <c r="H248" s="84"/>
    </row>
    <row r="249" customFormat="false" ht="15" hidden="false" customHeight="false" outlineLevel="0" collapsed="false">
      <c r="A249" s="84"/>
      <c r="B249" s="85"/>
      <c r="C249" s="84"/>
      <c r="D249" s="84"/>
      <c r="E249" s="86"/>
      <c r="F249" s="84"/>
      <c r="G249" s="85"/>
      <c r="H249" s="84"/>
    </row>
    <row r="250" customFormat="false" ht="15" hidden="false" customHeight="false" outlineLevel="0" collapsed="false">
      <c r="A250" s="84"/>
      <c r="B250" s="85"/>
      <c r="C250" s="84"/>
      <c r="D250" s="84"/>
      <c r="E250" s="86"/>
      <c r="F250" s="84"/>
      <c r="G250" s="85"/>
      <c r="H250" s="84"/>
    </row>
    <row r="251" customFormat="false" ht="15" hidden="false" customHeight="false" outlineLevel="0" collapsed="false">
      <c r="A251" s="84"/>
      <c r="B251" s="85"/>
      <c r="C251" s="84"/>
      <c r="D251" s="84"/>
      <c r="E251" s="86"/>
      <c r="F251" s="84"/>
      <c r="G251" s="85"/>
      <c r="H251" s="84"/>
    </row>
    <row r="252" customFormat="false" ht="15" hidden="false" customHeight="false" outlineLevel="0" collapsed="false">
      <c r="A252" s="84"/>
      <c r="B252" s="85"/>
      <c r="C252" s="84"/>
      <c r="D252" s="84"/>
      <c r="E252" s="86"/>
      <c r="F252" s="84"/>
      <c r="G252" s="85"/>
      <c r="H252" s="84"/>
    </row>
    <row r="253" customFormat="false" ht="15" hidden="false" customHeight="false" outlineLevel="0" collapsed="false">
      <c r="A253" s="84"/>
      <c r="B253" s="85"/>
      <c r="C253" s="84"/>
      <c r="D253" s="84"/>
      <c r="E253" s="86"/>
      <c r="F253" s="84"/>
      <c r="G253" s="85"/>
      <c r="H253" s="84"/>
    </row>
    <row r="254" customFormat="false" ht="15" hidden="false" customHeight="false" outlineLevel="0" collapsed="false">
      <c r="A254" s="84"/>
      <c r="B254" s="85"/>
      <c r="C254" s="84"/>
      <c r="D254" s="84"/>
      <c r="E254" s="86"/>
      <c r="F254" s="84"/>
      <c r="G254" s="85"/>
      <c r="H254" s="84"/>
    </row>
    <row r="255" customFormat="false" ht="15" hidden="false" customHeight="false" outlineLevel="0" collapsed="false">
      <c r="A255" s="84"/>
      <c r="B255" s="85"/>
      <c r="C255" s="84"/>
      <c r="D255" s="84"/>
      <c r="E255" s="86"/>
      <c r="F255" s="84"/>
      <c r="G255" s="85"/>
      <c r="H255" s="84"/>
    </row>
    <row r="256" customFormat="false" ht="15" hidden="false" customHeight="false" outlineLevel="0" collapsed="false">
      <c r="A256" s="84"/>
      <c r="B256" s="85"/>
      <c r="C256" s="84"/>
      <c r="D256" s="84"/>
      <c r="E256" s="86"/>
      <c r="F256" s="84"/>
      <c r="G256" s="85"/>
      <c r="H256" s="84"/>
    </row>
    <row r="257" customFormat="false" ht="15" hidden="false" customHeight="false" outlineLevel="0" collapsed="false">
      <c r="A257" s="84"/>
      <c r="B257" s="85"/>
      <c r="C257" s="84"/>
      <c r="D257" s="84"/>
      <c r="E257" s="86"/>
      <c r="F257" s="84"/>
      <c r="G257" s="85"/>
      <c r="H257" s="84"/>
    </row>
    <row r="258" customFormat="false" ht="15" hidden="false" customHeight="false" outlineLevel="0" collapsed="false">
      <c r="A258" s="84"/>
      <c r="B258" s="85"/>
      <c r="C258" s="84"/>
      <c r="D258" s="84"/>
      <c r="E258" s="86"/>
      <c r="F258" s="84"/>
      <c r="G258" s="85"/>
      <c r="H258" s="84"/>
    </row>
    <row r="259" customFormat="false" ht="15" hidden="false" customHeight="false" outlineLevel="0" collapsed="false">
      <c r="A259" s="84"/>
      <c r="B259" s="85"/>
      <c r="C259" s="84"/>
      <c r="D259" s="84"/>
      <c r="E259" s="86"/>
      <c r="F259" s="84"/>
      <c r="G259" s="85"/>
      <c r="H259" s="84"/>
    </row>
    <row r="260" customFormat="false" ht="15" hidden="false" customHeight="false" outlineLevel="0" collapsed="false">
      <c r="A260" s="84"/>
      <c r="B260" s="85"/>
      <c r="C260" s="84"/>
      <c r="D260" s="84"/>
      <c r="E260" s="86"/>
      <c r="F260" s="84"/>
      <c r="G260" s="85"/>
      <c r="H260" s="84"/>
    </row>
    <row r="261" customFormat="false" ht="15" hidden="false" customHeight="false" outlineLevel="0" collapsed="false">
      <c r="A261" s="84"/>
      <c r="B261" s="85"/>
      <c r="C261" s="84"/>
      <c r="D261" s="84"/>
      <c r="E261" s="86"/>
      <c r="F261" s="84"/>
      <c r="G261" s="85"/>
      <c r="H261" s="84"/>
    </row>
    <row r="262" customFormat="false" ht="15" hidden="false" customHeight="false" outlineLevel="0" collapsed="false">
      <c r="A262" s="84"/>
      <c r="B262" s="85"/>
      <c r="C262" s="84"/>
      <c r="D262" s="84"/>
      <c r="E262" s="86"/>
      <c r="F262" s="84"/>
      <c r="G262" s="85"/>
      <c r="H262" s="84"/>
    </row>
    <row r="263" customFormat="false" ht="15" hidden="false" customHeight="false" outlineLevel="0" collapsed="false">
      <c r="A263" s="84"/>
      <c r="B263" s="85"/>
      <c r="C263" s="84"/>
      <c r="D263" s="84"/>
      <c r="E263" s="86"/>
      <c r="F263" s="84"/>
      <c r="G263" s="85"/>
      <c r="H263" s="84"/>
    </row>
    <row r="264" customFormat="false" ht="15" hidden="false" customHeight="false" outlineLevel="0" collapsed="false">
      <c r="A264" s="84"/>
      <c r="B264" s="85"/>
      <c r="C264" s="84"/>
      <c r="D264" s="84"/>
      <c r="E264" s="86"/>
      <c r="F264" s="84"/>
      <c r="G264" s="85"/>
      <c r="H264" s="84"/>
    </row>
    <row r="265" customFormat="false" ht="15" hidden="false" customHeight="false" outlineLevel="0" collapsed="false">
      <c r="A265" s="84"/>
      <c r="B265" s="85"/>
      <c r="C265" s="84"/>
      <c r="D265" s="84"/>
      <c r="E265" s="86"/>
      <c r="F265" s="84"/>
      <c r="G265" s="85"/>
      <c r="H265" s="84"/>
    </row>
    <row r="266" customFormat="false" ht="15" hidden="false" customHeight="false" outlineLevel="0" collapsed="false">
      <c r="A266" s="84"/>
      <c r="B266" s="85"/>
      <c r="C266" s="84"/>
      <c r="D266" s="84"/>
      <c r="E266" s="86"/>
      <c r="F266" s="84"/>
      <c r="G266" s="85"/>
      <c r="H266" s="84"/>
    </row>
    <row r="267" customFormat="false" ht="15" hidden="false" customHeight="false" outlineLevel="0" collapsed="false">
      <c r="A267" s="84"/>
      <c r="B267" s="85"/>
      <c r="C267" s="84"/>
      <c r="D267" s="84"/>
      <c r="E267" s="86"/>
      <c r="F267" s="84"/>
      <c r="G267" s="85"/>
      <c r="H267" s="84"/>
    </row>
    <row r="268" customFormat="false" ht="15" hidden="false" customHeight="false" outlineLevel="0" collapsed="false">
      <c r="A268" s="84"/>
      <c r="B268" s="85"/>
      <c r="C268" s="84"/>
      <c r="D268" s="84"/>
      <c r="E268" s="86"/>
      <c r="F268" s="84"/>
      <c r="G268" s="85"/>
      <c r="H268" s="84"/>
    </row>
    <row r="269" customFormat="false" ht="15" hidden="false" customHeight="false" outlineLevel="0" collapsed="false">
      <c r="A269" s="84"/>
      <c r="B269" s="85"/>
      <c r="C269" s="84"/>
      <c r="D269" s="84"/>
      <c r="E269" s="86"/>
      <c r="F269" s="84"/>
      <c r="G269" s="85"/>
      <c r="H269" s="84"/>
    </row>
    <row r="270" customFormat="false" ht="15" hidden="false" customHeight="false" outlineLevel="0" collapsed="false">
      <c r="A270" s="84"/>
      <c r="B270" s="85"/>
      <c r="C270" s="84"/>
      <c r="D270" s="84"/>
      <c r="E270" s="86"/>
      <c r="F270" s="84"/>
      <c r="G270" s="85"/>
      <c r="H270" s="84"/>
    </row>
    <row r="271" customFormat="false" ht="15" hidden="false" customHeight="false" outlineLevel="0" collapsed="false">
      <c r="A271" s="84"/>
      <c r="B271" s="85"/>
      <c r="C271" s="84"/>
      <c r="D271" s="84"/>
      <c r="E271" s="86"/>
      <c r="F271" s="84"/>
      <c r="G271" s="85"/>
      <c r="H271" s="84"/>
    </row>
    <row r="272" customFormat="false" ht="15" hidden="false" customHeight="false" outlineLevel="0" collapsed="false">
      <c r="A272" s="84"/>
      <c r="B272" s="85"/>
      <c r="C272" s="84"/>
      <c r="D272" s="84"/>
      <c r="E272" s="86"/>
      <c r="F272" s="84"/>
      <c r="G272" s="85"/>
      <c r="H272" s="84"/>
    </row>
    <row r="273" customFormat="false" ht="15" hidden="false" customHeight="false" outlineLevel="0" collapsed="false">
      <c r="A273" s="84"/>
      <c r="B273" s="85"/>
      <c r="C273" s="84"/>
      <c r="D273" s="84"/>
      <c r="E273" s="86"/>
      <c r="F273" s="84"/>
      <c r="G273" s="85"/>
      <c r="H273" s="84"/>
    </row>
    <row r="274" customFormat="false" ht="15" hidden="false" customHeight="false" outlineLevel="0" collapsed="false">
      <c r="A274" s="84"/>
      <c r="B274" s="85"/>
      <c r="C274" s="84"/>
      <c r="D274" s="84"/>
      <c r="E274" s="86"/>
      <c r="F274" s="84"/>
      <c r="G274" s="85"/>
      <c r="H274" s="84"/>
    </row>
    <row r="275" customFormat="false" ht="15" hidden="false" customHeight="false" outlineLevel="0" collapsed="false">
      <c r="A275" s="84"/>
      <c r="B275" s="85"/>
      <c r="C275" s="84"/>
      <c r="D275" s="84"/>
      <c r="E275" s="86"/>
      <c r="F275" s="84"/>
      <c r="G275" s="85"/>
      <c r="H275" s="84"/>
    </row>
    <row r="276" customFormat="false" ht="15" hidden="false" customHeight="false" outlineLevel="0" collapsed="false">
      <c r="A276" s="84"/>
      <c r="B276" s="85"/>
      <c r="C276" s="84"/>
      <c r="D276" s="84"/>
      <c r="E276" s="86"/>
      <c r="F276" s="84"/>
      <c r="G276" s="85"/>
      <c r="H276" s="84"/>
    </row>
    <row r="277" customFormat="false" ht="15" hidden="false" customHeight="false" outlineLevel="0" collapsed="false">
      <c r="A277" s="84"/>
      <c r="B277" s="85"/>
      <c r="C277" s="84"/>
      <c r="D277" s="84"/>
      <c r="E277" s="86"/>
      <c r="F277" s="84"/>
      <c r="G277" s="85"/>
      <c r="H277" s="84"/>
    </row>
    <row r="278" customFormat="false" ht="15" hidden="false" customHeight="false" outlineLevel="0" collapsed="false">
      <c r="A278" s="84"/>
      <c r="B278" s="85"/>
      <c r="C278" s="84"/>
      <c r="D278" s="84"/>
      <c r="E278" s="86"/>
      <c r="F278" s="84"/>
      <c r="G278" s="85"/>
      <c r="H278" s="84"/>
    </row>
    <row r="279" customFormat="false" ht="15" hidden="false" customHeight="false" outlineLevel="0" collapsed="false">
      <c r="A279" s="84"/>
      <c r="B279" s="85"/>
      <c r="C279" s="84"/>
      <c r="D279" s="84"/>
      <c r="E279" s="86"/>
      <c r="F279" s="84"/>
      <c r="G279" s="85"/>
      <c r="H279" s="84"/>
    </row>
    <row r="280" customFormat="false" ht="15" hidden="false" customHeight="false" outlineLevel="0" collapsed="false">
      <c r="A280" s="84"/>
      <c r="B280" s="85"/>
      <c r="C280" s="84"/>
      <c r="D280" s="84"/>
      <c r="E280" s="86"/>
      <c r="F280" s="84"/>
      <c r="G280" s="85"/>
      <c r="H280" s="84"/>
    </row>
    <row r="281" customFormat="false" ht="15" hidden="false" customHeight="false" outlineLevel="0" collapsed="false">
      <c r="A281" s="84"/>
      <c r="B281" s="85"/>
      <c r="C281" s="84"/>
      <c r="D281" s="84"/>
      <c r="E281" s="86"/>
      <c r="F281" s="84"/>
      <c r="G281" s="85"/>
      <c r="H281" s="84"/>
    </row>
    <row r="282" customFormat="false" ht="15" hidden="false" customHeight="false" outlineLevel="0" collapsed="false">
      <c r="A282" s="84"/>
      <c r="B282" s="85"/>
      <c r="C282" s="84"/>
      <c r="D282" s="84"/>
      <c r="E282" s="86"/>
      <c r="F282" s="84"/>
      <c r="G282" s="85"/>
      <c r="H282" s="84"/>
    </row>
    <row r="283" customFormat="false" ht="15" hidden="false" customHeight="false" outlineLevel="0" collapsed="false">
      <c r="A283" s="84"/>
      <c r="B283" s="85"/>
      <c r="C283" s="84"/>
      <c r="D283" s="84"/>
      <c r="E283" s="86"/>
      <c r="F283" s="84"/>
      <c r="G283" s="85"/>
      <c r="H283" s="84"/>
    </row>
    <row r="284" customFormat="false" ht="15" hidden="false" customHeight="false" outlineLevel="0" collapsed="false">
      <c r="A284" s="84"/>
      <c r="B284" s="85"/>
      <c r="C284" s="84"/>
      <c r="D284" s="84"/>
      <c r="E284" s="86"/>
      <c r="F284" s="84"/>
      <c r="G284" s="85"/>
      <c r="H284" s="84"/>
    </row>
    <row r="285" customFormat="false" ht="15" hidden="false" customHeight="false" outlineLevel="0" collapsed="false">
      <c r="A285" s="84"/>
      <c r="B285" s="85"/>
      <c r="C285" s="84"/>
      <c r="D285" s="84"/>
      <c r="E285" s="86"/>
      <c r="F285" s="84"/>
      <c r="G285" s="85"/>
      <c r="H285" s="84"/>
    </row>
    <row r="286" customFormat="false" ht="15" hidden="false" customHeight="false" outlineLevel="0" collapsed="false">
      <c r="A286" s="84"/>
      <c r="B286" s="85"/>
      <c r="C286" s="84"/>
      <c r="D286" s="84"/>
      <c r="E286" s="86"/>
      <c r="F286" s="84"/>
      <c r="G286" s="85"/>
      <c r="H286" s="84"/>
    </row>
    <row r="287" customFormat="false" ht="15" hidden="false" customHeight="false" outlineLevel="0" collapsed="false">
      <c r="A287" s="84"/>
      <c r="B287" s="85"/>
      <c r="C287" s="84"/>
      <c r="D287" s="84"/>
      <c r="E287" s="86"/>
      <c r="F287" s="84"/>
      <c r="G287" s="85"/>
      <c r="H287" s="84"/>
    </row>
    <row r="288" customFormat="false" ht="15" hidden="false" customHeight="false" outlineLevel="0" collapsed="false">
      <c r="A288" s="84"/>
      <c r="B288" s="85"/>
      <c r="C288" s="84"/>
      <c r="D288" s="84"/>
      <c r="E288" s="86"/>
      <c r="F288" s="84"/>
      <c r="G288" s="85"/>
      <c r="H288" s="84"/>
    </row>
    <row r="289" customFormat="false" ht="15" hidden="false" customHeight="false" outlineLevel="0" collapsed="false">
      <c r="A289" s="84"/>
      <c r="B289" s="85"/>
      <c r="C289" s="84"/>
      <c r="D289" s="84"/>
      <c r="E289" s="86"/>
      <c r="F289" s="84"/>
      <c r="G289" s="85"/>
      <c r="H289" s="84"/>
    </row>
    <row r="290" customFormat="false" ht="15" hidden="false" customHeight="false" outlineLevel="0" collapsed="false">
      <c r="A290" s="84"/>
      <c r="B290" s="85"/>
      <c r="C290" s="84"/>
      <c r="D290" s="84"/>
      <c r="E290" s="86"/>
      <c r="F290" s="84"/>
      <c r="G290" s="85"/>
      <c r="H290" s="84"/>
    </row>
    <row r="291" customFormat="false" ht="15" hidden="false" customHeight="false" outlineLevel="0" collapsed="false">
      <c r="A291" s="84"/>
      <c r="B291" s="85"/>
      <c r="C291" s="84"/>
      <c r="D291" s="84"/>
      <c r="E291" s="86"/>
      <c r="F291" s="84"/>
      <c r="G291" s="85"/>
      <c r="H291" s="84"/>
    </row>
    <row r="292" customFormat="false" ht="15" hidden="false" customHeight="false" outlineLevel="0" collapsed="false">
      <c r="A292" s="84"/>
      <c r="B292" s="85"/>
      <c r="C292" s="84"/>
      <c r="D292" s="84"/>
      <c r="E292" s="86"/>
      <c r="F292" s="84"/>
      <c r="G292" s="85"/>
      <c r="H292" s="84"/>
    </row>
    <row r="293" customFormat="false" ht="15" hidden="false" customHeight="false" outlineLevel="0" collapsed="false">
      <c r="A293" s="84"/>
      <c r="B293" s="85"/>
      <c r="C293" s="84"/>
      <c r="D293" s="84"/>
      <c r="E293" s="86"/>
      <c r="F293" s="84"/>
      <c r="G293" s="85"/>
      <c r="H293" s="84"/>
    </row>
    <row r="294" customFormat="false" ht="15" hidden="false" customHeight="false" outlineLevel="0" collapsed="false">
      <c r="A294" s="84"/>
      <c r="B294" s="85"/>
      <c r="C294" s="84"/>
      <c r="D294" s="84"/>
      <c r="E294" s="86"/>
      <c r="F294" s="84"/>
      <c r="G294" s="85"/>
      <c r="H294" s="84"/>
    </row>
    <row r="295" customFormat="false" ht="15" hidden="false" customHeight="false" outlineLevel="0" collapsed="false">
      <c r="A295" s="84"/>
      <c r="B295" s="85"/>
      <c r="C295" s="84"/>
      <c r="D295" s="84"/>
      <c r="E295" s="86"/>
      <c r="F295" s="84"/>
      <c r="G295" s="85"/>
      <c r="H295" s="84"/>
    </row>
    <row r="296" customFormat="false" ht="15" hidden="false" customHeight="false" outlineLevel="0" collapsed="false">
      <c r="A296" s="84"/>
      <c r="B296" s="85"/>
      <c r="C296" s="84"/>
      <c r="D296" s="84"/>
      <c r="E296" s="86"/>
      <c r="F296" s="84"/>
      <c r="G296" s="85"/>
      <c r="H296" s="84"/>
    </row>
    <row r="297" customFormat="false" ht="15" hidden="false" customHeight="false" outlineLevel="0" collapsed="false">
      <c r="A297" s="84"/>
      <c r="B297" s="85"/>
      <c r="C297" s="84"/>
      <c r="D297" s="84"/>
      <c r="E297" s="86"/>
      <c r="F297" s="84"/>
      <c r="G297" s="85"/>
      <c r="H297" s="84"/>
    </row>
    <row r="298" customFormat="false" ht="15" hidden="false" customHeight="false" outlineLevel="0" collapsed="false">
      <c r="A298" s="84"/>
      <c r="B298" s="85"/>
      <c r="C298" s="84"/>
      <c r="D298" s="84"/>
      <c r="E298" s="86"/>
      <c r="F298" s="84"/>
      <c r="G298" s="85"/>
      <c r="H298" s="84"/>
    </row>
    <row r="299" customFormat="false" ht="15" hidden="false" customHeight="false" outlineLevel="0" collapsed="false">
      <c r="A299" s="84"/>
      <c r="B299" s="85"/>
      <c r="C299" s="84"/>
      <c r="D299" s="84"/>
      <c r="E299" s="86"/>
      <c r="F299" s="84"/>
      <c r="G299" s="85"/>
      <c r="H299" s="84"/>
    </row>
    <row r="300" customFormat="false" ht="15" hidden="false" customHeight="false" outlineLevel="0" collapsed="false">
      <c r="A300" s="84"/>
      <c r="B300" s="85"/>
      <c r="C300" s="84"/>
      <c r="D300" s="84"/>
      <c r="E300" s="86"/>
      <c r="F300" s="84"/>
      <c r="G300" s="85"/>
      <c r="H300" s="84"/>
    </row>
    <row r="301" customFormat="false" ht="15" hidden="false" customHeight="false" outlineLevel="0" collapsed="false">
      <c r="A301" s="84"/>
      <c r="B301" s="85"/>
      <c r="C301" s="84"/>
      <c r="D301" s="84"/>
      <c r="E301" s="86"/>
      <c r="F301" s="84"/>
      <c r="G301" s="85"/>
      <c r="H301" s="84"/>
    </row>
    <row r="302" customFormat="false" ht="15" hidden="false" customHeight="false" outlineLevel="0" collapsed="false">
      <c r="A302" s="84"/>
      <c r="B302" s="85"/>
      <c r="C302" s="84"/>
      <c r="D302" s="84"/>
      <c r="E302" s="86"/>
      <c r="F302" s="84"/>
      <c r="G302" s="85"/>
      <c r="H302" s="84"/>
    </row>
    <row r="303" customFormat="false" ht="15" hidden="false" customHeight="false" outlineLevel="0" collapsed="false">
      <c r="A303" s="84"/>
      <c r="B303" s="85"/>
      <c r="C303" s="84"/>
      <c r="D303" s="84"/>
      <c r="E303" s="86"/>
      <c r="F303" s="84"/>
      <c r="G303" s="85"/>
      <c r="H303" s="84"/>
    </row>
    <row r="304" customFormat="false" ht="15" hidden="false" customHeight="false" outlineLevel="0" collapsed="false">
      <c r="A304" s="84"/>
      <c r="B304" s="85"/>
      <c r="C304" s="84"/>
      <c r="D304" s="84"/>
      <c r="E304" s="86"/>
      <c r="F304" s="84"/>
      <c r="G304" s="85"/>
      <c r="H304" s="84"/>
    </row>
    <row r="305" customFormat="false" ht="15" hidden="false" customHeight="false" outlineLevel="0" collapsed="false">
      <c r="A305" s="84"/>
      <c r="B305" s="85"/>
      <c r="C305" s="84"/>
      <c r="D305" s="84"/>
      <c r="E305" s="86"/>
      <c r="F305" s="84"/>
      <c r="G305" s="85"/>
      <c r="H305" s="84"/>
    </row>
    <row r="306" customFormat="false" ht="15" hidden="false" customHeight="false" outlineLevel="0" collapsed="false">
      <c r="A306" s="84"/>
      <c r="B306" s="85"/>
      <c r="C306" s="84"/>
      <c r="D306" s="84"/>
      <c r="E306" s="86"/>
      <c r="F306" s="84"/>
      <c r="G306" s="85"/>
      <c r="H306" s="84"/>
    </row>
    <row r="307" customFormat="false" ht="15" hidden="false" customHeight="false" outlineLevel="0" collapsed="false">
      <c r="A307" s="84"/>
      <c r="B307" s="85"/>
      <c r="C307" s="84"/>
      <c r="D307" s="84"/>
      <c r="E307" s="86"/>
      <c r="F307" s="84"/>
      <c r="G307" s="85"/>
      <c r="H307" s="84"/>
    </row>
    <row r="308" customFormat="false" ht="15" hidden="false" customHeight="false" outlineLevel="0" collapsed="false">
      <c r="A308" s="84"/>
      <c r="B308" s="85"/>
      <c r="C308" s="84"/>
      <c r="D308" s="84"/>
      <c r="E308" s="86"/>
      <c r="F308" s="84"/>
      <c r="G308" s="85"/>
      <c r="H308" s="84"/>
    </row>
    <row r="309" customFormat="false" ht="15" hidden="false" customHeight="false" outlineLevel="0" collapsed="false">
      <c r="A309" s="84"/>
      <c r="B309" s="85"/>
      <c r="C309" s="84"/>
      <c r="D309" s="84"/>
      <c r="E309" s="86"/>
      <c r="F309" s="84"/>
      <c r="G309" s="85"/>
      <c r="H309" s="84"/>
    </row>
    <row r="310" customFormat="false" ht="15" hidden="false" customHeight="false" outlineLevel="0" collapsed="false">
      <c r="A310" s="84"/>
      <c r="B310" s="85"/>
      <c r="C310" s="84"/>
      <c r="D310" s="84"/>
      <c r="E310" s="86"/>
      <c r="F310" s="84"/>
      <c r="G310" s="85"/>
      <c r="H310" s="84"/>
    </row>
    <row r="311" customFormat="false" ht="15" hidden="false" customHeight="false" outlineLevel="0" collapsed="false">
      <c r="A311" s="84"/>
      <c r="B311" s="85"/>
      <c r="C311" s="84"/>
      <c r="D311" s="84"/>
      <c r="E311" s="86"/>
      <c r="F311" s="84"/>
      <c r="G311" s="85"/>
      <c r="H311" s="84"/>
    </row>
    <row r="312" customFormat="false" ht="15" hidden="false" customHeight="false" outlineLevel="0" collapsed="false">
      <c r="A312" s="84"/>
      <c r="B312" s="85"/>
      <c r="C312" s="84"/>
      <c r="D312" s="84"/>
      <c r="E312" s="86"/>
      <c r="F312" s="84"/>
      <c r="G312" s="85"/>
      <c r="H312" s="84"/>
    </row>
    <row r="313" customFormat="false" ht="15" hidden="false" customHeight="false" outlineLevel="0" collapsed="false">
      <c r="A313" s="84"/>
      <c r="B313" s="85"/>
      <c r="C313" s="84"/>
      <c r="D313" s="84"/>
      <c r="E313" s="86"/>
      <c r="F313" s="84"/>
      <c r="G313" s="85"/>
      <c r="H313" s="84"/>
    </row>
    <row r="314" customFormat="false" ht="15" hidden="false" customHeight="false" outlineLevel="0" collapsed="false">
      <c r="A314" s="84"/>
      <c r="B314" s="85"/>
      <c r="C314" s="84"/>
      <c r="D314" s="84"/>
      <c r="E314" s="86"/>
      <c r="F314" s="84"/>
      <c r="G314" s="85"/>
      <c r="H314" s="84"/>
    </row>
    <row r="315" customFormat="false" ht="15" hidden="false" customHeight="false" outlineLevel="0" collapsed="false">
      <c r="A315" s="84"/>
      <c r="B315" s="85"/>
      <c r="C315" s="84"/>
      <c r="D315" s="84"/>
      <c r="E315" s="86"/>
      <c r="F315" s="84"/>
      <c r="G315" s="85"/>
      <c r="H315" s="84"/>
    </row>
    <row r="316" customFormat="false" ht="15" hidden="false" customHeight="false" outlineLevel="0" collapsed="false">
      <c r="A316" s="84"/>
      <c r="B316" s="85"/>
      <c r="C316" s="84"/>
      <c r="D316" s="84"/>
      <c r="E316" s="86"/>
      <c r="F316" s="84"/>
      <c r="G316" s="85"/>
      <c r="H316" s="84"/>
    </row>
    <row r="317" customFormat="false" ht="15" hidden="false" customHeight="false" outlineLevel="0" collapsed="false">
      <c r="A317" s="84"/>
      <c r="B317" s="85"/>
      <c r="C317" s="84"/>
      <c r="D317" s="84"/>
      <c r="E317" s="86"/>
      <c r="F317" s="84"/>
      <c r="G317" s="85"/>
      <c r="H317" s="84"/>
    </row>
    <row r="318" customFormat="false" ht="15" hidden="false" customHeight="false" outlineLevel="0" collapsed="false">
      <c r="A318" s="84"/>
      <c r="B318" s="85"/>
      <c r="C318" s="84"/>
      <c r="D318" s="84"/>
      <c r="E318" s="86"/>
      <c r="F318" s="84"/>
      <c r="G318" s="85"/>
      <c r="H318" s="84"/>
    </row>
    <row r="319" customFormat="false" ht="15" hidden="false" customHeight="false" outlineLevel="0" collapsed="false">
      <c r="A319" s="84"/>
      <c r="B319" s="85"/>
      <c r="C319" s="84"/>
      <c r="D319" s="84"/>
      <c r="E319" s="86"/>
      <c r="F319" s="84"/>
      <c r="G319" s="85"/>
      <c r="H319" s="84"/>
    </row>
    <row r="320" customFormat="false" ht="15" hidden="false" customHeight="false" outlineLevel="0" collapsed="false">
      <c r="A320" s="84"/>
      <c r="B320" s="85"/>
      <c r="C320" s="84"/>
      <c r="D320" s="84"/>
      <c r="E320" s="86"/>
      <c r="F320" s="84"/>
      <c r="G320" s="85"/>
      <c r="H320" s="84"/>
    </row>
    <row r="321" customFormat="false" ht="15" hidden="false" customHeight="false" outlineLevel="0" collapsed="false">
      <c r="A321" s="84"/>
      <c r="B321" s="85"/>
      <c r="C321" s="84"/>
      <c r="D321" s="84"/>
      <c r="E321" s="86"/>
      <c r="F321" s="84"/>
      <c r="G321" s="85"/>
      <c r="H321" s="84"/>
    </row>
    <row r="322" customFormat="false" ht="15" hidden="false" customHeight="false" outlineLevel="0" collapsed="false">
      <c r="A322" s="84"/>
      <c r="B322" s="85"/>
      <c r="C322" s="84"/>
      <c r="D322" s="84"/>
      <c r="E322" s="86"/>
      <c r="F322" s="84"/>
      <c r="G322" s="85"/>
      <c r="H322" s="84"/>
    </row>
    <row r="323" customFormat="false" ht="15" hidden="false" customHeight="false" outlineLevel="0" collapsed="false">
      <c r="A323" s="84"/>
      <c r="B323" s="85"/>
      <c r="C323" s="84"/>
      <c r="D323" s="84"/>
      <c r="E323" s="86"/>
      <c r="F323" s="84"/>
      <c r="G323" s="85"/>
      <c r="H323" s="84"/>
    </row>
    <row r="324" customFormat="false" ht="15" hidden="false" customHeight="false" outlineLevel="0" collapsed="false">
      <c r="A324" s="84"/>
      <c r="B324" s="85"/>
      <c r="C324" s="84"/>
      <c r="D324" s="84"/>
      <c r="E324" s="86"/>
      <c r="F324" s="84"/>
      <c r="G324" s="85"/>
      <c r="H324" s="84"/>
    </row>
    <row r="325" customFormat="false" ht="15" hidden="false" customHeight="false" outlineLevel="0" collapsed="false">
      <c r="A325" s="84"/>
      <c r="B325" s="85"/>
      <c r="C325" s="84"/>
      <c r="D325" s="84"/>
      <c r="E325" s="86"/>
      <c r="F325" s="84"/>
      <c r="G325" s="85"/>
      <c r="H325" s="84"/>
    </row>
    <row r="326" customFormat="false" ht="15" hidden="false" customHeight="false" outlineLevel="0" collapsed="false">
      <c r="A326" s="84"/>
      <c r="B326" s="85"/>
      <c r="C326" s="84"/>
      <c r="D326" s="84"/>
      <c r="E326" s="86"/>
      <c r="F326" s="84"/>
      <c r="G326" s="85"/>
      <c r="H326" s="84"/>
    </row>
    <row r="327" customFormat="false" ht="15" hidden="false" customHeight="false" outlineLevel="0" collapsed="false">
      <c r="A327" s="84"/>
      <c r="B327" s="85"/>
      <c r="C327" s="84"/>
      <c r="D327" s="84"/>
      <c r="E327" s="86"/>
      <c r="F327" s="84"/>
      <c r="G327" s="85"/>
      <c r="H327" s="84"/>
    </row>
    <row r="328" customFormat="false" ht="15" hidden="false" customHeight="false" outlineLevel="0" collapsed="false">
      <c r="A328" s="84"/>
      <c r="B328" s="85"/>
      <c r="C328" s="84"/>
      <c r="D328" s="84"/>
      <c r="E328" s="86"/>
      <c r="F328" s="84"/>
      <c r="G328" s="85"/>
      <c r="H328" s="84"/>
    </row>
    <row r="329" customFormat="false" ht="15" hidden="false" customHeight="false" outlineLevel="0" collapsed="false">
      <c r="A329" s="84"/>
      <c r="B329" s="85"/>
      <c r="C329" s="84"/>
      <c r="D329" s="84"/>
      <c r="E329" s="86"/>
      <c r="F329" s="84"/>
      <c r="G329" s="85"/>
      <c r="H329" s="84"/>
    </row>
    <row r="330" customFormat="false" ht="15" hidden="false" customHeight="false" outlineLevel="0" collapsed="false">
      <c r="A330" s="84"/>
      <c r="B330" s="85"/>
      <c r="C330" s="84"/>
      <c r="D330" s="84"/>
      <c r="E330" s="86"/>
      <c r="F330" s="84"/>
      <c r="G330" s="85"/>
      <c r="H330" s="84"/>
    </row>
    <row r="331" customFormat="false" ht="15" hidden="false" customHeight="false" outlineLevel="0" collapsed="false">
      <c r="A331" s="84"/>
      <c r="B331" s="85"/>
      <c r="C331" s="84"/>
      <c r="D331" s="84"/>
      <c r="E331" s="86"/>
      <c r="F331" s="84"/>
      <c r="G331" s="85"/>
      <c r="H331" s="84"/>
    </row>
    <row r="332" customFormat="false" ht="15" hidden="false" customHeight="false" outlineLevel="0" collapsed="false">
      <c r="A332" s="84"/>
      <c r="B332" s="85"/>
      <c r="C332" s="84"/>
      <c r="D332" s="84"/>
      <c r="E332" s="86"/>
      <c r="F332" s="84"/>
      <c r="G332" s="85"/>
      <c r="H332" s="84"/>
    </row>
    <row r="333" customFormat="false" ht="15" hidden="false" customHeight="false" outlineLevel="0" collapsed="false">
      <c r="A333" s="84"/>
      <c r="B333" s="85"/>
      <c r="C333" s="84"/>
      <c r="D333" s="84"/>
      <c r="E333" s="86"/>
      <c r="F333" s="84"/>
      <c r="G333" s="85"/>
      <c r="H333" s="84"/>
    </row>
    <row r="334" customFormat="false" ht="15" hidden="false" customHeight="false" outlineLevel="0" collapsed="false">
      <c r="A334" s="84"/>
      <c r="B334" s="85"/>
      <c r="C334" s="84"/>
      <c r="D334" s="84"/>
      <c r="E334" s="86"/>
      <c r="F334" s="84"/>
      <c r="G334" s="85"/>
      <c r="H334" s="84"/>
    </row>
    <row r="335" customFormat="false" ht="15" hidden="false" customHeight="false" outlineLevel="0" collapsed="false">
      <c r="A335" s="84"/>
      <c r="B335" s="85"/>
      <c r="C335" s="84"/>
      <c r="D335" s="84"/>
      <c r="E335" s="86"/>
      <c r="F335" s="84"/>
      <c r="G335" s="85"/>
      <c r="H335" s="84"/>
    </row>
    <row r="336" customFormat="false" ht="15" hidden="false" customHeight="false" outlineLevel="0" collapsed="false">
      <c r="A336" s="84"/>
      <c r="B336" s="85"/>
      <c r="C336" s="84"/>
      <c r="D336" s="84"/>
      <c r="E336" s="86"/>
      <c r="F336" s="84"/>
      <c r="G336" s="85"/>
      <c r="H336" s="84"/>
    </row>
    <row r="337" customFormat="false" ht="15" hidden="false" customHeight="false" outlineLevel="0" collapsed="false">
      <c r="A337" s="84"/>
      <c r="B337" s="85"/>
      <c r="C337" s="84"/>
      <c r="D337" s="84"/>
      <c r="E337" s="86"/>
      <c r="F337" s="84"/>
      <c r="G337" s="85"/>
      <c r="H337" s="84"/>
    </row>
    <row r="338" customFormat="false" ht="15" hidden="false" customHeight="false" outlineLevel="0" collapsed="false">
      <c r="A338" s="84"/>
      <c r="B338" s="85"/>
      <c r="C338" s="84"/>
      <c r="D338" s="84"/>
      <c r="E338" s="86"/>
      <c r="F338" s="84"/>
      <c r="G338" s="85"/>
      <c r="H338" s="84"/>
    </row>
    <row r="339" customFormat="false" ht="15" hidden="false" customHeight="false" outlineLevel="0" collapsed="false">
      <c r="A339" s="84"/>
      <c r="B339" s="85"/>
      <c r="C339" s="84"/>
      <c r="D339" s="84"/>
      <c r="E339" s="86"/>
      <c r="F339" s="84"/>
      <c r="G339" s="85"/>
      <c r="H339" s="84"/>
    </row>
    <row r="340" customFormat="false" ht="15" hidden="false" customHeight="false" outlineLevel="0" collapsed="false">
      <c r="A340" s="84"/>
      <c r="B340" s="85"/>
      <c r="C340" s="84"/>
      <c r="D340" s="84"/>
      <c r="E340" s="86"/>
      <c r="F340" s="84"/>
      <c r="G340" s="85"/>
      <c r="H340" s="84"/>
    </row>
    <row r="341" customFormat="false" ht="15" hidden="false" customHeight="false" outlineLevel="0" collapsed="false">
      <c r="A341" s="84"/>
      <c r="B341" s="85"/>
      <c r="C341" s="84"/>
      <c r="D341" s="84"/>
      <c r="E341" s="86"/>
      <c r="F341" s="84"/>
      <c r="G341" s="85"/>
      <c r="H341" s="84"/>
    </row>
    <row r="342" customFormat="false" ht="15" hidden="false" customHeight="false" outlineLevel="0" collapsed="false">
      <c r="A342" s="84"/>
      <c r="B342" s="85"/>
      <c r="C342" s="84"/>
      <c r="D342" s="84"/>
      <c r="E342" s="86"/>
      <c r="F342" s="84"/>
      <c r="G342" s="85"/>
      <c r="H342" s="84"/>
    </row>
    <row r="343" customFormat="false" ht="15" hidden="false" customHeight="false" outlineLevel="0" collapsed="false">
      <c r="A343" s="84"/>
      <c r="B343" s="85"/>
      <c r="C343" s="84"/>
      <c r="D343" s="84"/>
      <c r="E343" s="86"/>
      <c r="F343" s="84"/>
      <c r="G343" s="85"/>
      <c r="H343" s="84"/>
    </row>
    <row r="344" customFormat="false" ht="15" hidden="false" customHeight="false" outlineLevel="0" collapsed="false">
      <c r="A344" s="84"/>
      <c r="B344" s="85"/>
      <c r="C344" s="84"/>
      <c r="D344" s="84"/>
      <c r="E344" s="86"/>
      <c r="F344" s="84"/>
      <c r="G344" s="85"/>
      <c r="H344" s="84"/>
    </row>
    <row r="345" customFormat="false" ht="15" hidden="false" customHeight="false" outlineLevel="0" collapsed="false">
      <c r="A345" s="84"/>
      <c r="B345" s="85"/>
      <c r="C345" s="84"/>
      <c r="D345" s="84"/>
      <c r="E345" s="86"/>
      <c r="F345" s="84"/>
      <c r="G345" s="85"/>
      <c r="H345" s="84"/>
    </row>
    <row r="346" customFormat="false" ht="15" hidden="false" customHeight="false" outlineLevel="0" collapsed="false">
      <c r="A346" s="84"/>
      <c r="B346" s="85"/>
      <c r="C346" s="84"/>
      <c r="D346" s="84"/>
      <c r="E346" s="86"/>
      <c r="F346" s="84"/>
      <c r="G346" s="85"/>
      <c r="H346" s="84"/>
    </row>
    <row r="347" customFormat="false" ht="15" hidden="false" customHeight="false" outlineLevel="0" collapsed="false">
      <c r="A347" s="84"/>
      <c r="B347" s="85"/>
      <c r="C347" s="84"/>
      <c r="D347" s="84"/>
      <c r="E347" s="86"/>
      <c r="F347" s="84"/>
      <c r="G347" s="85"/>
      <c r="H347" s="84"/>
    </row>
    <row r="348" customFormat="false" ht="15" hidden="false" customHeight="false" outlineLevel="0" collapsed="false">
      <c r="A348" s="84"/>
      <c r="B348" s="85"/>
      <c r="C348" s="84"/>
      <c r="D348" s="84"/>
      <c r="E348" s="86"/>
      <c r="F348" s="84"/>
      <c r="G348" s="85"/>
      <c r="H348" s="84"/>
    </row>
    <row r="349" customFormat="false" ht="15" hidden="false" customHeight="false" outlineLevel="0" collapsed="false">
      <c r="A349" s="84"/>
      <c r="B349" s="85"/>
      <c r="C349" s="84"/>
      <c r="D349" s="84"/>
      <c r="E349" s="86"/>
      <c r="F349" s="84"/>
      <c r="G349" s="85"/>
      <c r="H349" s="84"/>
    </row>
    <row r="350" customFormat="false" ht="15" hidden="false" customHeight="false" outlineLevel="0" collapsed="false">
      <c r="A350" s="84"/>
      <c r="B350" s="85"/>
      <c r="C350" s="84"/>
      <c r="D350" s="84"/>
      <c r="E350" s="86"/>
      <c r="F350" s="84"/>
      <c r="G350" s="85"/>
      <c r="H350" s="84"/>
    </row>
    <row r="351" customFormat="false" ht="15" hidden="false" customHeight="false" outlineLevel="0" collapsed="false">
      <c r="A351" s="84"/>
      <c r="B351" s="85"/>
      <c r="C351" s="84"/>
      <c r="D351" s="84"/>
      <c r="E351" s="86"/>
      <c r="F351" s="84"/>
      <c r="G351" s="85"/>
      <c r="H351" s="84"/>
    </row>
    <row r="352" customFormat="false" ht="15" hidden="false" customHeight="false" outlineLevel="0" collapsed="false">
      <c r="A352" s="84"/>
      <c r="B352" s="85"/>
      <c r="C352" s="84"/>
      <c r="D352" s="84"/>
      <c r="E352" s="86"/>
      <c r="F352" s="84"/>
      <c r="G352" s="85"/>
      <c r="H352" s="84"/>
    </row>
    <row r="353" customFormat="false" ht="15" hidden="false" customHeight="false" outlineLevel="0" collapsed="false">
      <c r="A353" s="84"/>
      <c r="B353" s="85"/>
      <c r="C353" s="84"/>
      <c r="D353" s="84"/>
      <c r="E353" s="86"/>
      <c r="F353" s="84"/>
      <c r="G353" s="85"/>
      <c r="H353" s="84"/>
    </row>
    <row r="354" customFormat="false" ht="15" hidden="false" customHeight="false" outlineLevel="0" collapsed="false">
      <c r="A354" s="84"/>
      <c r="B354" s="85"/>
      <c r="C354" s="84"/>
      <c r="D354" s="84"/>
      <c r="E354" s="86"/>
      <c r="F354" s="84"/>
      <c r="G354" s="85"/>
      <c r="H354" s="84"/>
    </row>
    <row r="355" customFormat="false" ht="15" hidden="false" customHeight="false" outlineLevel="0" collapsed="false">
      <c r="A355" s="84"/>
      <c r="B355" s="85"/>
      <c r="C355" s="84"/>
      <c r="D355" s="84"/>
      <c r="E355" s="86"/>
      <c r="F355" s="84"/>
      <c r="G355" s="85"/>
      <c r="H355" s="84"/>
    </row>
    <row r="356" customFormat="false" ht="15" hidden="false" customHeight="false" outlineLevel="0" collapsed="false">
      <c r="A356" s="84"/>
      <c r="B356" s="85"/>
      <c r="C356" s="84"/>
      <c r="D356" s="84"/>
      <c r="E356" s="86"/>
      <c r="F356" s="84"/>
      <c r="G356" s="85"/>
      <c r="H356" s="84"/>
    </row>
    <row r="357" customFormat="false" ht="15" hidden="false" customHeight="false" outlineLevel="0" collapsed="false">
      <c r="A357" s="84"/>
      <c r="B357" s="85"/>
      <c r="C357" s="84"/>
      <c r="D357" s="84"/>
      <c r="E357" s="86"/>
      <c r="F357" s="84"/>
      <c r="G357" s="85"/>
      <c r="H357" s="84"/>
    </row>
    <row r="358" customFormat="false" ht="15" hidden="false" customHeight="false" outlineLevel="0" collapsed="false">
      <c r="A358" s="84"/>
      <c r="B358" s="85"/>
      <c r="C358" s="84"/>
      <c r="D358" s="84"/>
      <c r="E358" s="86"/>
      <c r="F358" s="84"/>
      <c r="G358" s="85"/>
      <c r="H358" s="84"/>
    </row>
    <row r="359" customFormat="false" ht="15" hidden="false" customHeight="false" outlineLevel="0" collapsed="false">
      <c r="A359" s="84"/>
      <c r="B359" s="85"/>
      <c r="C359" s="84"/>
      <c r="D359" s="84"/>
      <c r="E359" s="86"/>
      <c r="F359" s="84"/>
      <c r="G359" s="85"/>
      <c r="H359" s="84"/>
    </row>
    <row r="360" customFormat="false" ht="15" hidden="false" customHeight="false" outlineLevel="0" collapsed="false">
      <c r="A360" s="84"/>
      <c r="B360" s="85"/>
      <c r="C360" s="84"/>
      <c r="D360" s="84"/>
      <c r="E360" s="86"/>
      <c r="F360" s="84"/>
      <c r="G360" s="85"/>
      <c r="H360" s="84"/>
    </row>
    <row r="361" customFormat="false" ht="15" hidden="false" customHeight="false" outlineLevel="0" collapsed="false">
      <c r="A361" s="84"/>
      <c r="B361" s="85"/>
      <c r="C361" s="84"/>
      <c r="D361" s="84"/>
      <c r="E361" s="86"/>
      <c r="F361" s="84"/>
      <c r="G361" s="85"/>
      <c r="H361" s="84"/>
    </row>
    <row r="362" customFormat="false" ht="15" hidden="false" customHeight="false" outlineLevel="0" collapsed="false">
      <c r="A362" s="84"/>
      <c r="B362" s="85"/>
      <c r="C362" s="84"/>
      <c r="D362" s="84"/>
      <c r="E362" s="86"/>
      <c r="F362" s="84"/>
      <c r="G362" s="85"/>
      <c r="H362" s="84"/>
    </row>
    <row r="363" customFormat="false" ht="15" hidden="false" customHeight="false" outlineLevel="0" collapsed="false">
      <c r="A363" s="84"/>
      <c r="B363" s="85"/>
      <c r="C363" s="84"/>
      <c r="D363" s="84"/>
      <c r="E363" s="86"/>
      <c r="F363" s="84"/>
      <c r="G363" s="85"/>
      <c r="H363" s="84"/>
    </row>
    <row r="364" customFormat="false" ht="15" hidden="false" customHeight="false" outlineLevel="0" collapsed="false">
      <c r="A364" s="84"/>
      <c r="B364" s="85"/>
      <c r="C364" s="84"/>
      <c r="D364" s="84"/>
      <c r="E364" s="86"/>
      <c r="F364" s="84"/>
      <c r="G364" s="85"/>
      <c r="H364" s="84"/>
    </row>
    <row r="365" customFormat="false" ht="15" hidden="false" customHeight="false" outlineLevel="0" collapsed="false">
      <c r="A365" s="84"/>
      <c r="B365" s="85"/>
      <c r="C365" s="84"/>
      <c r="D365" s="84"/>
      <c r="E365" s="86"/>
      <c r="F365" s="84"/>
      <c r="G365" s="85"/>
      <c r="H365" s="84"/>
    </row>
    <row r="366" customFormat="false" ht="15" hidden="false" customHeight="false" outlineLevel="0" collapsed="false">
      <c r="A366" s="84"/>
      <c r="B366" s="85"/>
      <c r="C366" s="84"/>
      <c r="D366" s="84"/>
      <c r="E366" s="86"/>
      <c r="F366" s="84"/>
      <c r="G366" s="85"/>
      <c r="H366" s="84"/>
    </row>
    <row r="367" customFormat="false" ht="15" hidden="false" customHeight="false" outlineLevel="0" collapsed="false">
      <c r="A367" s="84"/>
      <c r="B367" s="85"/>
      <c r="C367" s="84"/>
      <c r="D367" s="84"/>
      <c r="E367" s="86"/>
      <c r="F367" s="84"/>
      <c r="G367" s="85"/>
      <c r="H367" s="84"/>
    </row>
    <row r="368" customFormat="false" ht="15" hidden="false" customHeight="false" outlineLevel="0" collapsed="false">
      <c r="A368" s="84"/>
      <c r="B368" s="85"/>
      <c r="C368" s="84"/>
      <c r="D368" s="84"/>
      <c r="E368" s="86"/>
      <c r="F368" s="84"/>
      <c r="G368" s="85"/>
      <c r="H368" s="84"/>
    </row>
    <row r="369" customFormat="false" ht="15" hidden="false" customHeight="false" outlineLevel="0" collapsed="false">
      <c r="A369" s="84"/>
      <c r="B369" s="85"/>
      <c r="C369" s="84"/>
      <c r="D369" s="84"/>
      <c r="E369" s="86"/>
      <c r="F369" s="84"/>
      <c r="G369" s="85"/>
      <c r="H369" s="84"/>
    </row>
    <row r="370" customFormat="false" ht="15" hidden="false" customHeight="false" outlineLevel="0" collapsed="false">
      <c r="A370" s="84"/>
      <c r="B370" s="85"/>
      <c r="C370" s="84"/>
      <c r="D370" s="84"/>
      <c r="E370" s="86"/>
      <c r="F370" s="84"/>
      <c r="G370" s="85"/>
      <c r="H370" s="84"/>
    </row>
    <row r="371" customFormat="false" ht="15" hidden="false" customHeight="false" outlineLevel="0" collapsed="false">
      <c r="A371" s="84"/>
      <c r="B371" s="85"/>
      <c r="C371" s="84"/>
      <c r="D371" s="84"/>
      <c r="E371" s="86"/>
      <c r="F371" s="84"/>
      <c r="G371" s="85"/>
      <c r="H371" s="84"/>
    </row>
    <row r="372" customFormat="false" ht="15" hidden="false" customHeight="false" outlineLevel="0" collapsed="false">
      <c r="A372" s="84"/>
      <c r="B372" s="85"/>
      <c r="C372" s="84"/>
      <c r="D372" s="84"/>
      <c r="E372" s="86"/>
      <c r="F372" s="84"/>
      <c r="G372" s="85"/>
      <c r="H372" s="84"/>
    </row>
    <row r="373" customFormat="false" ht="15" hidden="false" customHeight="false" outlineLevel="0" collapsed="false">
      <c r="A373" s="84"/>
      <c r="B373" s="85"/>
      <c r="C373" s="84"/>
      <c r="D373" s="84"/>
      <c r="E373" s="86"/>
      <c r="F373" s="84"/>
      <c r="G373" s="85"/>
      <c r="H373" s="84"/>
    </row>
    <row r="374" customFormat="false" ht="15" hidden="false" customHeight="false" outlineLevel="0" collapsed="false">
      <c r="A374" s="84"/>
      <c r="B374" s="85"/>
      <c r="C374" s="84"/>
      <c r="D374" s="84"/>
      <c r="E374" s="86"/>
      <c r="F374" s="84"/>
      <c r="G374" s="85"/>
      <c r="H374" s="84"/>
    </row>
    <row r="375" customFormat="false" ht="15" hidden="false" customHeight="false" outlineLevel="0" collapsed="false">
      <c r="A375" s="84"/>
      <c r="B375" s="85"/>
      <c r="C375" s="84"/>
      <c r="D375" s="84"/>
      <c r="E375" s="86"/>
      <c r="F375" s="84"/>
      <c r="G375" s="85"/>
      <c r="H375" s="84"/>
    </row>
    <row r="376" customFormat="false" ht="15" hidden="false" customHeight="false" outlineLevel="0" collapsed="false">
      <c r="A376" s="84"/>
      <c r="B376" s="85"/>
      <c r="C376" s="84"/>
      <c r="D376" s="84"/>
      <c r="E376" s="86"/>
      <c r="F376" s="84"/>
      <c r="G376" s="85"/>
      <c r="H376" s="84"/>
    </row>
    <row r="377" customFormat="false" ht="15" hidden="false" customHeight="false" outlineLevel="0" collapsed="false">
      <c r="A377" s="84"/>
      <c r="B377" s="85"/>
      <c r="C377" s="84"/>
      <c r="D377" s="84"/>
      <c r="E377" s="86"/>
      <c r="F377" s="84"/>
      <c r="G377" s="85"/>
      <c r="H377" s="84"/>
    </row>
    <row r="378" customFormat="false" ht="15" hidden="false" customHeight="false" outlineLevel="0" collapsed="false">
      <c r="A378" s="84"/>
      <c r="B378" s="85"/>
      <c r="C378" s="84"/>
      <c r="D378" s="84"/>
      <c r="E378" s="86"/>
      <c r="F378" s="84"/>
      <c r="G378" s="85"/>
      <c r="H378" s="84"/>
    </row>
    <row r="379" customFormat="false" ht="15" hidden="false" customHeight="false" outlineLevel="0" collapsed="false">
      <c r="A379" s="84"/>
      <c r="B379" s="85"/>
      <c r="C379" s="84"/>
      <c r="D379" s="84"/>
      <c r="E379" s="86"/>
      <c r="F379" s="84"/>
      <c r="G379" s="85"/>
      <c r="H379" s="84"/>
    </row>
    <row r="380" customFormat="false" ht="15" hidden="false" customHeight="false" outlineLevel="0" collapsed="false">
      <c r="A380" s="84"/>
      <c r="B380" s="85"/>
      <c r="C380" s="84"/>
      <c r="D380" s="84"/>
      <c r="E380" s="86"/>
      <c r="F380" s="84"/>
      <c r="G380" s="85"/>
      <c r="H380" s="84"/>
    </row>
    <row r="381" customFormat="false" ht="15" hidden="false" customHeight="false" outlineLevel="0" collapsed="false">
      <c r="A381" s="84"/>
      <c r="B381" s="85"/>
      <c r="C381" s="84"/>
      <c r="D381" s="84"/>
      <c r="E381" s="86"/>
      <c r="F381" s="84"/>
      <c r="G381" s="85"/>
      <c r="H381" s="84"/>
    </row>
    <row r="382" customFormat="false" ht="15" hidden="false" customHeight="false" outlineLevel="0" collapsed="false">
      <c r="A382" s="84"/>
      <c r="B382" s="85"/>
      <c r="C382" s="84"/>
      <c r="D382" s="84"/>
      <c r="E382" s="86"/>
      <c r="F382" s="84"/>
      <c r="G382" s="85"/>
      <c r="H382" s="84"/>
    </row>
    <row r="383" customFormat="false" ht="15" hidden="false" customHeight="false" outlineLevel="0" collapsed="false">
      <c r="A383" s="84"/>
      <c r="B383" s="85"/>
      <c r="C383" s="84"/>
      <c r="D383" s="84"/>
      <c r="E383" s="86"/>
      <c r="F383" s="84"/>
      <c r="G383" s="85"/>
      <c r="H383" s="84"/>
    </row>
    <row r="384" customFormat="false" ht="15" hidden="false" customHeight="false" outlineLevel="0" collapsed="false">
      <c r="A384" s="84"/>
      <c r="B384" s="85"/>
      <c r="C384" s="84"/>
      <c r="D384" s="84"/>
      <c r="E384" s="86"/>
      <c r="F384" s="84"/>
      <c r="G384" s="85"/>
      <c r="H384" s="84"/>
    </row>
    <row r="385" customFormat="false" ht="15" hidden="false" customHeight="false" outlineLevel="0" collapsed="false">
      <c r="A385" s="84"/>
      <c r="B385" s="85"/>
      <c r="C385" s="84"/>
      <c r="D385" s="84"/>
      <c r="E385" s="86"/>
      <c r="F385" s="84"/>
      <c r="G385" s="85"/>
      <c r="H385" s="84"/>
    </row>
    <row r="386" customFormat="false" ht="15" hidden="false" customHeight="false" outlineLevel="0" collapsed="false">
      <c r="A386" s="84"/>
      <c r="B386" s="85"/>
      <c r="C386" s="84"/>
      <c r="D386" s="84"/>
      <c r="E386" s="86"/>
      <c r="F386" s="84"/>
      <c r="G386" s="85"/>
      <c r="H386" s="84"/>
    </row>
    <row r="387" customFormat="false" ht="15" hidden="false" customHeight="false" outlineLevel="0" collapsed="false">
      <c r="A387" s="84"/>
      <c r="B387" s="85"/>
      <c r="C387" s="84"/>
      <c r="D387" s="84"/>
      <c r="E387" s="86"/>
      <c r="F387" s="84"/>
      <c r="G387" s="85"/>
      <c r="H387" s="84"/>
    </row>
    <row r="388" customFormat="false" ht="15" hidden="false" customHeight="false" outlineLevel="0" collapsed="false">
      <c r="A388" s="84"/>
      <c r="B388" s="85"/>
      <c r="C388" s="84"/>
      <c r="D388" s="84"/>
      <c r="E388" s="86"/>
      <c r="F388" s="84"/>
      <c r="G388" s="85"/>
      <c r="H388" s="84"/>
    </row>
    <row r="389" customFormat="false" ht="15" hidden="false" customHeight="false" outlineLevel="0" collapsed="false">
      <c r="A389" s="84"/>
      <c r="B389" s="85"/>
      <c r="C389" s="84"/>
      <c r="D389" s="84"/>
      <c r="E389" s="86"/>
      <c r="F389" s="84"/>
      <c r="G389" s="85"/>
      <c r="H389" s="84"/>
    </row>
    <row r="390" customFormat="false" ht="15" hidden="false" customHeight="false" outlineLevel="0" collapsed="false">
      <c r="A390" s="84"/>
      <c r="B390" s="85"/>
      <c r="C390" s="84"/>
      <c r="D390" s="84"/>
      <c r="E390" s="86"/>
      <c r="F390" s="84"/>
      <c r="G390" s="85"/>
      <c r="H390" s="84"/>
    </row>
    <row r="391" customFormat="false" ht="15" hidden="false" customHeight="false" outlineLevel="0" collapsed="false">
      <c r="A391" s="84"/>
      <c r="B391" s="85"/>
      <c r="C391" s="84"/>
      <c r="D391" s="84"/>
      <c r="E391" s="86"/>
      <c r="F391" s="84"/>
      <c r="G391" s="85"/>
      <c r="H391" s="84"/>
    </row>
    <row r="392" customFormat="false" ht="15" hidden="false" customHeight="false" outlineLevel="0" collapsed="false">
      <c r="A392" s="84"/>
      <c r="B392" s="85"/>
      <c r="C392" s="84"/>
      <c r="D392" s="84"/>
      <c r="E392" s="86"/>
      <c r="F392" s="84"/>
      <c r="G392" s="85"/>
      <c r="H392" s="84"/>
    </row>
    <row r="393" customFormat="false" ht="15" hidden="false" customHeight="false" outlineLevel="0" collapsed="false">
      <c r="A393" s="84"/>
      <c r="B393" s="85"/>
      <c r="C393" s="84"/>
      <c r="D393" s="84"/>
      <c r="E393" s="86"/>
      <c r="F393" s="84"/>
      <c r="G393" s="85"/>
      <c r="H393" s="84"/>
    </row>
    <row r="394" customFormat="false" ht="15" hidden="false" customHeight="false" outlineLevel="0" collapsed="false">
      <c r="A394" s="84"/>
      <c r="B394" s="85"/>
      <c r="C394" s="84"/>
      <c r="D394" s="84"/>
      <c r="E394" s="86"/>
      <c r="F394" s="84"/>
      <c r="G394" s="85"/>
      <c r="H394" s="84"/>
    </row>
    <row r="395" customFormat="false" ht="15" hidden="false" customHeight="false" outlineLevel="0" collapsed="false">
      <c r="A395" s="84"/>
      <c r="B395" s="85"/>
      <c r="C395" s="84"/>
      <c r="D395" s="84"/>
      <c r="E395" s="86"/>
      <c r="F395" s="84"/>
      <c r="G395" s="85"/>
      <c r="H395" s="84"/>
    </row>
    <row r="396" customFormat="false" ht="15" hidden="false" customHeight="false" outlineLevel="0" collapsed="false">
      <c r="A396" s="84"/>
      <c r="B396" s="85"/>
      <c r="C396" s="84"/>
      <c r="D396" s="84"/>
      <c r="E396" s="86"/>
      <c r="F396" s="84"/>
      <c r="G396" s="85"/>
      <c r="H396" s="84"/>
    </row>
    <row r="397" customFormat="false" ht="15" hidden="false" customHeight="false" outlineLevel="0" collapsed="false">
      <c r="A397" s="84"/>
      <c r="B397" s="85"/>
      <c r="C397" s="84"/>
      <c r="D397" s="84"/>
      <c r="E397" s="86"/>
      <c r="F397" s="84"/>
      <c r="G397" s="85"/>
      <c r="H397" s="84"/>
    </row>
    <row r="398" customFormat="false" ht="15" hidden="false" customHeight="false" outlineLevel="0" collapsed="false">
      <c r="A398" s="84"/>
      <c r="B398" s="85"/>
      <c r="C398" s="84"/>
      <c r="D398" s="84"/>
      <c r="E398" s="86"/>
      <c r="F398" s="84"/>
      <c r="G398" s="85"/>
      <c r="H398" s="84"/>
    </row>
    <row r="399" customFormat="false" ht="15" hidden="false" customHeight="false" outlineLevel="0" collapsed="false">
      <c r="A399" s="84"/>
      <c r="B399" s="85"/>
      <c r="C399" s="84"/>
      <c r="D399" s="84"/>
      <c r="E399" s="86"/>
      <c r="F399" s="84"/>
      <c r="G399" s="85"/>
      <c r="H399" s="84"/>
    </row>
    <row r="400" customFormat="false" ht="15" hidden="false" customHeight="false" outlineLevel="0" collapsed="false">
      <c r="A400" s="84"/>
      <c r="B400" s="85"/>
      <c r="C400" s="84"/>
      <c r="D400" s="84"/>
      <c r="E400" s="86"/>
      <c r="F400" s="84"/>
      <c r="G400" s="85"/>
      <c r="H400" s="84"/>
    </row>
    <row r="401" customFormat="false" ht="15" hidden="false" customHeight="false" outlineLevel="0" collapsed="false">
      <c r="A401" s="84"/>
      <c r="B401" s="85"/>
      <c r="C401" s="84"/>
      <c r="D401" s="84"/>
      <c r="E401" s="86"/>
      <c r="F401" s="84"/>
      <c r="G401" s="85"/>
      <c r="H401" s="84"/>
    </row>
    <row r="402" customFormat="false" ht="15" hidden="false" customHeight="false" outlineLevel="0" collapsed="false">
      <c r="A402" s="84"/>
      <c r="B402" s="85"/>
      <c r="C402" s="84"/>
      <c r="D402" s="84"/>
      <c r="E402" s="86"/>
      <c r="F402" s="84"/>
      <c r="G402" s="85"/>
      <c r="H402" s="84"/>
    </row>
    <row r="403" customFormat="false" ht="15" hidden="false" customHeight="false" outlineLevel="0" collapsed="false">
      <c r="A403" s="84"/>
      <c r="B403" s="85"/>
      <c r="C403" s="84"/>
      <c r="D403" s="84"/>
      <c r="E403" s="86"/>
      <c r="F403" s="84"/>
      <c r="G403" s="85"/>
      <c r="H403" s="84"/>
    </row>
    <row r="404" customFormat="false" ht="15" hidden="false" customHeight="false" outlineLevel="0" collapsed="false">
      <c r="A404" s="84"/>
      <c r="B404" s="85"/>
      <c r="C404" s="84"/>
      <c r="D404" s="84"/>
      <c r="E404" s="86"/>
      <c r="F404" s="84"/>
      <c r="G404" s="85"/>
      <c r="H404" s="84"/>
    </row>
    <row r="405" customFormat="false" ht="15" hidden="false" customHeight="false" outlineLevel="0" collapsed="false">
      <c r="A405" s="84"/>
      <c r="B405" s="85"/>
      <c r="C405" s="84"/>
      <c r="D405" s="84"/>
      <c r="E405" s="86"/>
      <c r="F405" s="84"/>
      <c r="G405" s="85"/>
      <c r="H405" s="84"/>
    </row>
    <row r="406" customFormat="false" ht="15" hidden="false" customHeight="false" outlineLevel="0" collapsed="false">
      <c r="A406" s="84"/>
      <c r="B406" s="85"/>
      <c r="C406" s="84"/>
      <c r="D406" s="84"/>
      <c r="E406" s="86"/>
      <c r="F406" s="84"/>
      <c r="G406" s="85"/>
      <c r="H406" s="84"/>
    </row>
    <row r="407" customFormat="false" ht="15" hidden="false" customHeight="false" outlineLevel="0" collapsed="false">
      <c r="A407" s="84"/>
      <c r="B407" s="85"/>
      <c r="C407" s="84"/>
      <c r="D407" s="84"/>
      <c r="E407" s="86"/>
      <c r="F407" s="84"/>
      <c r="G407" s="85"/>
      <c r="H407" s="84"/>
    </row>
    <row r="408" customFormat="false" ht="15" hidden="false" customHeight="false" outlineLevel="0" collapsed="false">
      <c r="A408" s="84"/>
      <c r="B408" s="85"/>
      <c r="C408" s="84"/>
      <c r="D408" s="84"/>
      <c r="E408" s="86"/>
      <c r="F408" s="84"/>
      <c r="G408" s="85"/>
      <c r="H408" s="84"/>
    </row>
    <row r="409" customFormat="false" ht="15" hidden="false" customHeight="false" outlineLevel="0" collapsed="false">
      <c r="A409" s="84"/>
      <c r="B409" s="85"/>
      <c r="C409" s="84"/>
      <c r="D409" s="84"/>
      <c r="E409" s="86"/>
      <c r="F409" s="84"/>
      <c r="G409" s="85"/>
      <c r="H409" s="84"/>
    </row>
    <row r="410" customFormat="false" ht="15" hidden="false" customHeight="false" outlineLevel="0" collapsed="false">
      <c r="A410" s="84"/>
      <c r="B410" s="85"/>
      <c r="C410" s="84"/>
      <c r="D410" s="84"/>
      <c r="E410" s="86"/>
      <c r="F410" s="84"/>
      <c r="G410" s="85"/>
      <c r="H410" s="84"/>
    </row>
    <row r="411" customFormat="false" ht="15" hidden="false" customHeight="false" outlineLevel="0" collapsed="false">
      <c r="A411" s="84"/>
      <c r="B411" s="85"/>
      <c r="C411" s="84"/>
      <c r="D411" s="84"/>
      <c r="E411" s="86"/>
      <c r="F411" s="84"/>
      <c r="G411" s="85"/>
      <c r="H411" s="84"/>
    </row>
    <row r="412" customFormat="false" ht="15" hidden="false" customHeight="false" outlineLevel="0" collapsed="false">
      <c r="A412" s="84"/>
      <c r="B412" s="85"/>
      <c r="C412" s="84"/>
      <c r="D412" s="84"/>
      <c r="E412" s="86"/>
      <c r="F412" s="84"/>
      <c r="G412" s="85"/>
      <c r="H412" s="84"/>
    </row>
    <row r="413" customFormat="false" ht="15" hidden="false" customHeight="false" outlineLevel="0" collapsed="false">
      <c r="A413" s="84"/>
      <c r="B413" s="85"/>
      <c r="C413" s="84"/>
      <c r="D413" s="84"/>
      <c r="E413" s="86"/>
      <c r="F413" s="84"/>
      <c r="G413" s="85"/>
      <c r="H413" s="84"/>
    </row>
    <row r="414" customFormat="false" ht="15" hidden="false" customHeight="false" outlineLevel="0" collapsed="false">
      <c r="A414" s="84"/>
      <c r="B414" s="85"/>
      <c r="C414" s="84"/>
      <c r="D414" s="84"/>
      <c r="E414" s="86"/>
      <c r="F414" s="84"/>
      <c r="G414" s="85"/>
      <c r="H414" s="84"/>
    </row>
    <row r="415" customFormat="false" ht="15" hidden="false" customHeight="false" outlineLevel="0" collapsed="false">
      <c r="A415" s="84"/>
      <c r="B415" s="85"/>
      <c r="C415" s="84"/>
      <c r="D415" s="84"/>
      <c r="E415" s="86"/>
      <c r="F415" s="84"/>
      <c r="G415" s="85"/>
      <c r="H415" s="84"/>
    </row>
    <row r="416" customFormat="false" ht="15" hidden="false" customHeight="false" outlineLevel="0" collapsed="false">
      <c r="A416" s="84"/>
      <c r="B416" s="85"/>
      <c r="C416" s="84"/>
      <c r="D416" s="84"/>
      <c r="E416" s="86"/>
      <c r="F416" s="84"/>
      <c r="G416" s="85"/>
      <c r="H416" s="84"/>
    </row>
    <row r="417" customFormat="false" ht="15" hidden="false" customHeight="false" outlineLevel="0" collapsed="false">
      <c r="A417" s="84"/>
      <c r="B417" s="85"/>
      <c r="C417" s="84"/>
      <c r="D417" s="84"/>
      <c r="E417" s="86"/>
      <c r="F417" s="84"/>
      <c r="G417" s="85"/>
      <c r="H417" s="84"/>
    </row>
    <row r="418" customFormat="false" ht="15" hidden="false" customHeight="false" outlineLevel="0" collapsed="false">
      <c r="A418" s="84"/>
      <c r="B418" s="85"/>
      <c r="C418" s="84"/>
      <c r="D418" s="84"/>
      <c r="E418" s="86"/>
      <c r="F418" s="84"/>
      <c r="G418" s="85"/>
      <c r="H418" s="84"/>
    </row>
    <row r="419" customFormat="false" ht="15" hidden="false" customHeight="false" outlineLevel="0" collapsed="false">
      <c r="A419" s="84"/>
      <c r="B419" s="85"/>
      <c r="C419" s="84"/>
      <c r="D419" s="84"/>
      <c r="E419" s="86"/>
      <c r="F419" s="84"/>
      <c r="G419" s="85"/>
      <c r="H419" s="84"/>
    </row>
    <row r="420" customFormat="false" ht="15" hidden="false" customHeight="false" outlineLevel="0" collapsed="false">
      <c r="A420" s="84"/>
      <c r="B420" s="85"/>
      <c r="C420" s="84"/>
      <c r="D420" s="84"/>
      <c r="E420" s="86"/>
      <c r="F420" s="84"/>
      <c r="G420" s="85"/>
      <c r="H420" s="84"/>
    </row>
    <row r="421" customFormat="false" ht="15" hidden="false" customHeight="false" outlineLevel="0" collapsed="false">
      <c r="A421" s="84"/>
      <c r="B421" s="85"/>
      <c r="C421" s="84"/>
      <c r="D421" s="84"/>
      <c r="E421" s="86"/>
      <c r="F421" s="84"/>
      <c r="G421" s="85"/>
      <c r="H421" s="84"/>
    </row>
    <row r="422" customFormat="false" ht="15" hidden="false" customHeight="false" outlineLevel="0" collapsed="false">
      <c r="A422" s="84"/>
      <c r="B422" s="85"/>
      <c r="C422" s="84"/>
      <c r="D422" s="84"/>
      <c r="E422" s="86"/>
      <c r="F422" s="84"/>
      <c r="G422" s="85"/>
      <c r="H422" s="84"/>
    </row>
    <row r="423" customFormat="false" ht="15" hidden="false" customHeight="false" outlineLevel="0" collapsed="false">
      <c r="A423" s="84"/>
      <c r="B423" s="85"/>
      <c r="C423" s="84"/>
      <c r="D423" s="84"/>
      <c r="E423" s="86"/>
      <c r="F423" s="84"/>
      <c r="G423" s="85"/>
      <c r="H423" s="84"/>
    </row>
    <row r="424" customFormat="false" ht="15" hidden="false" customHeight="false" outlineLevel="0" collapsed="false">
      <c r="A424" s="84"/>
      <c r="B424" s="85"/>
      <c r="C424" s="84"/>
      <c r="D424" s="84"/>
      <c r="E424" s="86"/>
      <c r="F424" s="84"/>
      <c r="G424" s="85"/>
      <c r="H424" s="84"/>
    </row>
    <row r="425" customFormat="false" ht="15" hidden="false" customHeight="false" outlineLevel="0" collapsed="false">
      <c r="A425" s="84"/>
      <c r="B425" s="85"/>
      <c r="C425" s="84"/>
      <c r="D425" s="84"/>
      <c r="E425" s="86"/>
      <c r="F425" s="84"/>
      <c r="G425" s="85"/>
      <c r="H425" s="84"/>
    </row>
    <row r="426" customFormat="false" ht="15" hidden="false" customHeight="false" outlineLevel="0" collapsed="false">
      <c r="A426" s="84"/>
      <c r="B426" s="85"/>
      <c r="C426" s="84"/>
      <c r="D426" s="84"/>
      <c r="E426" s="86"/>
      <c r="F426" s="84"/>
      <c r="G426" s="85"/>
      <c r="H426" s="84"/>
    </row>
    <row r="427" customFormat="false" ht="15" hidden="false" customHeight="false" outlineLevel="0" collapsed="false">
      <c r="A427" s="84"/>
      <c r="B427" s="85"/>
      <c r="C427" s="84"/>
      <c r="D427" s="84"/>
      <c r="E427" s="86"/>
      <c r="F427" s="84"/>
      <c r="G427" s="85"/>
      <c r="H427" s="84"/>
    </row>
    <row r="428" customFormat="false" ht="15" hidden="false" customHeight="false" outlineLevel="0" collapsed="false">
      <c r="A428" s="84"/>
      <c r="B428" s="85"/>
      <c r="C428" s="84"/>
      <c r="D428" s="84"/>
      <c r="E428" s="86"/>
      <c r="F428" s="84"/>
      <c r="G428" s="85"/>
      <c r="H428" s="84"/>
    </row>
    <row r="429" customFormat="false" ht="15" hidden="false" customHeight="false" outlineLevel="0" collapsed="false">
      <c r="A429" s="84"/>
      <c r="B429" s="85"/>
      <c r="C429" s="84"/>
      <c r="D429" s="84"/>
      <c r="E429" s="86"/>
      <c r="F429" s="84"/>
      <c r="G429" s="85"/>
      <c r="H429" s="84"/>
    </row>
    <row r="430" customFormat="false" ht="15" hidden="false" customHeight="false" outlineLevel="0" collapsed="false">
      <c r="A430" s="84"/>
      <c r="B430" s="85"/>
      <c r="C430" s="84"/>
      <c r="D430" s="84"/>
      <c r="E430" s="86"/>
      <c r="F430" s="84"/>
      <c r="G430" s="85"/>
      <c r="H430" s="84"/>
    </row>
    <row r="431" customFormat="false" ht="15" hidden="false" customHeight="false" outlineLevel="0" collapsed="false">
      <c r="A431" s="84"/>
      <c r="B431" s="85"/>
      <c r="C431" s="84"/>
      <c r="D431" s="84"/>
      <c r="E431" s="86"/>
      <c r="F431" s="84"/>
      <c r="G431" s="85"/>
      <c r="H431" s="84"/>
    </row>
    <row r="432" customFormat="false" ht="15" hidden="false" customHeight="false" outlineLevel="0" collapsed="false">
      <c r="A432" s="84"/>
      <c r="B432" s="85"/>
      <c r="C432" s="84"/>
      <c r="D432" s="84"/>
      <c r="E432" s="86"/>
      <c r="F432" s="84"/>
      <c r="G432" s="85"/>
      <c r="H432" s="84"/>
    </row>
    <row r="433" customFormat="false" ht="15" hidden="false" customHeight="false" outlineLevel="0" collapsed="false">
      <c r="A433" s="84"/>
      <c r="B433" s="85"/>
      <c r="C433" s="84"/>
      <c r="D433" s="84"/>
      <c r="E433" s="86"/>
      <c r="F433" s="84"/>
      <c r="G433" s="85"/>
      <c r="H433" s="84"/>
    </row>
    <row r="434" customFormat="false" ht="15" hidden="false" customHeight="false" outlineLevel="0" collapsed="false">
      <c r="A434" s="84"/>
      <c r="B434" s="85"/>
      <c r="C434" s="84"/>
      <c r="D434" s="84"/>
      <c r="E434" s="86"/>
      <c r="F434" s="84"/>
      <c r="G434" s="85"/>
      <c r="H434" s="84"/>
    </row>
    <row r="435" customFormat="false" ht="15" hidden="false" customHeight="false" outlineLevel="0" collapsed="false">
      <c r="A435" s="84"/>
      <c r="B435" s="85"/>
      <c r="C435" s="84"/>
      <c r="D435" s="84"/>
      <c r="E435" s="86"/>
      <c r="F435" s="84"/>
      <c r="G435" s="85"/>
      <c r="H435" s="84"/>
    </row>
    <row r="436" customFormat="false" ht="15" hidden="false" customHeight="false" outlineLevel="0" collapsed="false">
      <c r="A436" s="84"/>
      <c r="B436" s="85"/>
      <c r="C436" s="84"/>
      <c r="D436" s="84"/>
      <c r="E436" s="86"/>
      <c r="F436" s="84"/>
      <c r="G436" s="85"/>
      <c r="H436" s="84"/>
    </row>
    <row r="437" customFormat="false" ht="15" hidden="false" customHeight="false" outlineLevel="0" collapsed="false">
      <c r="A437" s="84"/>
      <c r="B437" s="85"/>
      <c r="C437" s="84"/>
      <c r="D437" s="84"/>
      <c r="E437" s="86"/>
      <c r="F437" s="84"/>
      <c r="G437" s="85"/>
      <c r="H437" s="84"/>
    </row>
    <row r="438" customFormat="false" ht="15" hidden="false" customHeight="false" outlineLevel="0" collapsed="false">
      <c r="A438" s="84"/>
      <c r="B438" s="85"/>
      <c r="C438" s="84"/>
      <c r="D438" s="84"/>
      <c r="E438" s="86"/>
      <c r="F438" s="84"/>
      <c r="G438" s="85"/>
      <c r="H438" s="84"/>
    </row>
    <row r="439" customFormat="false" ht="15" hidden="false" customHeight="false" outlineLevel="0" collapsed="false">
      <c r="A439" s="84"/>
      <c r="B439" s="85"/>
      <c r="C439" s="84"/>
      <c r="D439" s="84"/>
      <c r="E439" s="86"/>
      <c r="F439" s="84"/>
      <c r="G439" s="85"/>
      <c r="H439" s="84"/>
    </row>
    <row r="440" customFormat="false" ht="15" hidden="false" customHeight="false" outlineLevel="0" collapsed="false">
      <c r="A440" s="84"/>
      <c r="B440" s="85"/>
      <c r="C440" s="84"/>
      <c r="D440" s="84"/>
      <c r="E440" s="86"/>
      <c r="F440" s="84"/>
      <c r="G440" s="85"/>
      <c r="H440" s="84"/>
    </row>
    <row r="441" customFormat="false" ht="15" hidden="false" customHeight="false" outlineLevel="0" collapsed="false">
      <c r="A441" s="84"/>
      <c r="B441" s="85"/>
      <c r="C441" s="84"/>
      <c r="D441" s="84"/>
      <c r="E441" s="86"/>
      <c r="F441" s="84"/>
      <c r="G441" s="85"/>
      <c r="H441" s="84"/>
    </row>
    <row r="442" customFormat="false" ht="15" hidden="false" customHeight="false" outlineLevel="0" collapsed="false">
      <c r="A442" s="84"/>
      <c r="B442" s="85"/>
      <c r="C442" s="84"/>
      <c r="D442" s="84"/>
      <c r="E442" s="86"/>
      <c r="F442" s="84"/>
      <c r="G442" s="85"/>
      <c r="H442" s="84"/>
    </row>
    <row r="443" customFormat="false" ht="15" hidden="false" customHeight="false" outlineLevel="0" collapsed="false">
      <c r="A443" s="84"/>
      <c r="B443" s="85"/>
      <c r="C443" s="84"/>
      <c r="D443" s="84"/>
      <c r="E443" s="86"/>
      <c r="F443" s="84"/>
      <c r="G443" s="85"/>
      <c r="H443" s="84"/>
    </row>
    <row r="444" customFormat="false" ht="15" hidden="false" customHeight="false" outlineLevel="0" collapsed="false">
      <c r="A444" s="84"/>
      <c r="B444" s="85"/>
      <c r="C444" s="84"/>
      <c r="D444" s="84"/>
      <c r="E444" s="86"/>
      <c r="F444" s="84"/>
      <c r="G444" s="85"/>
      <c r="H444" s="84"/>
    </row>
    <row r="445" customFormat="false" ht="15" hidden="false" customHeight="false" outlineLevel="0" collapsed="false">
      <c r="A445" s="84"/>
      <c r="B445" s="85"/>
      <c r="C445" s="84"/>
      <c r="D445" s="84"/>
      <c r="E445" s="86"/>
      <c r="F445" s="84"/>
      <c r="G445" s="85"/>
      <c r="H445" s="84"/>
    </row>
    <row r="446" customFormat="false" ht="15" hidden="false" customHeight="false" outlineLevel="0" collapsed="false">
      <c r="A446" s="84"/>
      <c r="B446" s="85"/>
      <c r="C446" s="84"/>
      <c r="D446" s="84"/>
      <c r="E446" s="86"/>
      <c r="F446" s="84"/>
      <c r="G446" s="85"/>
      <c r="H446" s="84"/>
    </row>
    <row r="447" customFormat="false" ht="15" hidden="false" customHeight="false" outlineLevel="0" collapsed="false">
      <c r="A447" s="84"/>
      <c r="B447" s="85"/>
      <c r="C447" s="84"/>
      <c r="D447" s="84"/>
      <c r="E447" s="86"/>
      <c r="F447" s="84"/>
      <c r="G447" s="85"/>
      <c r="H447" s="84"/>
    </row>
    <row r="448" customFormat="false" ht="15" hidden="false" customHeight="false" outlineLevel="0" collapsed="false">
      <c r="A448" s="84"/>
      <c r="B448" s="85"/>
      <c r="C448" s="84"/>
      <c r="D448" s="84"/>
      <c r="E448" s="86"/>
      <c r="F448" s="84"/>
      <c r="G448" s="85"/>
      <c r="H448" s="84"/>
    </row>
    <row r="449" customFormat="false" ht="15" hidden="false" customHeight="false" outlineLevel="0" collapsed="false">
      <c r="A449" s="84"/>
      <c r="B449" s="85"/>
      <c r="C449" s="84"/>
      <c r="D449" s="84"/>
      <c r="E449" s="86"/>
      <c r="F449" s="84"/>
      <c r="G449" s="85"/>
      <c r="H449" s="84"/>
    </row>
    <row r="450" customFormat="false" ht="15" hidden="false" customHeight="false" outlineLevel="0" collapsed="false">
      <c r="A450" s="84"/>
      <c r="B450" s="85"/>
      <c r="C450" s="84"/>
      <c r="D450" s="84"/>
      <c r="E450" s="86"/>
      <c r="F450" s="84"/>
      <c r="G450" s="85"/>
      <c r="H450" s="84"/>
    </row>
    <row r="451" customFormat="false" ht="15" hidden="false" customHeight="false" outlineLevel="0" collapsed="false">
      <c r="A451" s="84"/>
      <c r="B451" s="85"/>
      <c r="C451" s="84"/>
      <c r="D451" s="84"/>
      <c r="E451" s="86"/>
      <c r="F451" s="84"/>
      <c r="G451" s="85"/>
      <c r="H451" s="84"/>
    </row>
    <row r="452" customFormat="false" ht="15" hidden="false" customHeight="false" outlineLevel="0" collapsed="false">
      <c r="A452" s="84"/>
      <c r="B452" s="85"/>
      <c r="C452" s="84"/>
      <c r="D452" s="84"/>
      <c r="E452" s="86"/>
      <c r="F452" s="84"/>
      <c r="G452" s="85"/>
      <c r="H452" s="84"/>
    </row>
    <row r="453" customFormat="false" ht="15" hidden="false" customHeight="false" outlineLevel="0" collapsed="false">
      <c r="A453" s="84"/>
      <c r="B453" s="85"/>
      <c r="C453" s="84"/>
      <c r="D453" s="84"/>
      <c r="E453" s="86"/>
      <c r="F453" s="84"/>
      <c r="G453" s="85"/>
      <c r="H453" s="84"/>
    </row>
    <row r="454" customFormat="false" ht="15" hidden="false" customHeight="false" outlineLevel="0" collapsed="false">
      <c r="A454" s="84"/>
      <c r="B454" s="85"/>
      <c r="C454" s="84"/>
      <c r="D454" s="84"/>
      <c r="E454" s="86"/>
      <c r="F454" s="84"/>
      <c r="G454" s="85"/>
      <c r="H454" s="84"/>
    </row>
    <row r="455" customFormat="false" ht="15" hidden="false" customHeight="false" outlineLevel="0" collapsed="false">
      <c r="A455" s="84"/>
      <c r="B455" s="85"/>
      <c r="C455" s="84"/>
      <c r="D455" s="84"/>
      <c r="E455" s="86"/>
      <c r="F455" s="84"/>
      <c r="G455" s="85"/>
      <c r="H455" s="84"/>
    </row>
    <row r="456" customFormat="false" ht="15" hidden="false" customHeight="false" outlineLevel="0" collapsed="false">
      <c r="A456" s="84"/>
      <c r="B456" s="85"/>
      <c r="C456" s="84"/>
      <c r="D456" s="84"/>
      <c r="E456" s="86"/>
      <c r="F456" s="84"/>
      <c r="G456" s="85"/>
      <c r="H456" s="84"/>
    </row>
    <row r="457" customFormat="false" ht="15" hidden="false" customHeight="false" outlineLevel="0" collapsed="false">
      <c r="A457" s="84"/>
      <c r="B457" s="85"/>
      <c r="C457" s="84"/>
      <c r="D457" s="84"/>
      <c r="E457" s="86"/>
      <c r="F457" s="84"/>
      <c r="G457" s="85"/>
      <c r="H457" s="84"/>
    </row>
    <row r="458" customFormat="false" ht="15" hidden="false" customHeight="false" outlineLevel="0" collapsed="false">
      <c r="A458" s="84"/>
      <c r="B458" s="85"/>
      <c r="C458" s="84"/>
      <c r="D458" s="84"/>
      <c r="E458" s="86"/>
      <c r="F458" s="84"/>
      <c r="G458" s="85"/>
      <c r="H458" s="84"/>
    </row>
    <row r="459" customFormat="false" ht="15" hidden="false" customHeight="false" outlineLevel="0" collapsed="false">
      <c r="A459" s="84"/>
      <c r="B459" s="85"/>
      <c r="C459" s="84"/>
      <c r="D459" s="84"/>
      <c r="E459" s="86"/>
      <c r="F459" s="84"/>
      <c r="G459" s="85"/>
      <c r="H459" s="84"/>
    </row>
    <row r="460" customFormat="false" ht="15" hidden="false" customHeight="false" outlineLevel="0" collapsed="false">
      <c r="A460" s="84"/>
      <c r="B460" s="85"/>
      <c r="C460" s="84"/>
      <c r="D460" s="84"/>
      <c r="E460" s="86"/>
      <c r="F460" s="84"/>
      <c r="G460" s="85"/>
      <c r="H460" s="84"/>
    </row>
    <row r="461" customFormat="false" ht="15" hidden="false" customHeight="false" outlineLevel="0" collapsed="false">
      <c r="A461" s="84"/>
      <c r="B461" s="85"/>
      <c r="C461" s="84"/>
      <c r="D461" s="84"/>
      <c r="E461" s="86"/>
      <c r="F461" s="84"/>
      <c r="G461" s="85"/>
      <c r="H461" s="84"/>
    </row>
    <row r="462" customFormat="false" ht="15" hidden="false" customHeight="false" outlineLevel="0" collapsed="false">
      <c r="A462" s="84"/>
      <c r="B462" s="85"/>
      <c r="C462" s="84"/>
      <c r="D462" s="84"/>
      <c r="E462" s="86"/>
      <c r="F462" s="84"/>
      <c r="G462" s="85"/>
      <c r="H462" s="84"/>
    </row>
    <row r="463" customFormat="false" ht="15" hidden="false" customHeight="false" outlineLevel="0" collapsed="false">
      <c r="A463" s="84"/>
      <c r="B463" s="85"/>
      <c r="C463" s="84"/>
      <c r="D463" s="84"/>
      <c r="E463" s="86"/>
      <c r="F463" s="84"/>
      <c r="G463" s="85"/>
      <c r="H463" s="84"/>
    </row>
    <row r="464" customFormat="false" ht="15" hidden="false" customHeight="false" outlineLevel="0" collapsed="false">
      <c r="A464" s="84"/>
      <c r="B464" s="85"/>
      <c r="C464" s="84"/>
      <c r="D464" s="84"/>
      <c r="E464" s="86"/>
      <c r="F464" s="84"/>
      <c r="G464" s="85"/>
      <c r="H464" s="84"/>
    </row>
    <row r="465" customFormat="false" ht="15" hidden="false" customHeight="false" outlineLevel="0" collapsed="false">
      <c r="A465" s="84"/>
      <c r="B465" s="85"/>
      <c r="C465" s="84"/>
      <c r="D465" s="84"/>
      <c r="E465" s="86"/>
      <c r="F465" s="84"/>
      <c r="G465" s="85"/>
      <c r="H465" s="84"/>
    </row>
    <row r="466" customFormat="false" ht="15" hidden="false" customHeight="false" outlineLevel="0" collapsed="false">
      <c r="A466" s="84"/>
      <c r="B466" s="85"/>
      <c r="C466" s="84"/>
      <c r="D466" s="84"/>
      <c r="E466" s="86"/>
      <c r="F466" s="84"/>
      <c r="G466" s="85"/>
      <c r="H466" s="84"/>
    </row>
    <row r="467" customFormat="false" ht="15" hidden="false" customHeight="false" outlineLevel="0" collapsed="false">
      <c r="A467" s="84"/>
      <c r="B467" s="85"/>
      <c r="C467" s="84"/>
      <c r="D467" s="84"/>
      <c r="E467" s="86"/>
      <c r="F467" s="84"/>
      <c r="G467" s="85"/>
      <c r="H467" s="84"/>
    </row>
    <row r="468" customFormat="false" ht="15" hidden="false" customHeight="false" outlineLevel="0" collapsed="false">
      <c r="A468" s="84"/>
      <c r="B468" s="85"/>
      <c r="C468" s="84"/>
      <c r="D468" s="84"/>
      <c r="E468" s="86"/>
      <c r="F468" s="84"/>
      <c r="G468" s="85"/>
      <c r="H468" s="84"/>
    </row>
    <row r="469" customFormat="false" ht="15" hidden="false" customHeight="false" outlineLevel="0" collapsed="false">
      <c r="A469" s="84"/>
      <c r="B469" s="85"/>
      <c r="C469" s="84"/>
      <c r="D469" s="84"/>
      <c r="E469" s="86"/>
      <c r="F469" s="84"/>
      <c r="G469" s="85"/>
      <c r="H469" s="84"/>
    </row>
    <row r="470" customFormat="false" ht="15" hidden="false" customHeight="false" outlineLevel="0" collapsed="false">
      <c r="A470" s="84"/>
      <c r="B470" s="85"/>
      <c r="C470" s="84"/>
      <c r="D470" s="84"/>
      <c r="E470" s="86"/>
      <c r="F470" s="84"/>
      <c r="G470" s="85"/>
      <c r="H470" s="84"/>
    </row>
    <row r="471" customFormat="false" ht="15" hidden="false" customHeight="false" outlineLevel="0" collapsed="false">
      <c r="A471" s="84"/>
      <c r="B471" s="85"/>
      <c r="C471" s="84"/>
      <c r="D471" s="84"/>
      <c r="E471" s="86"/>
      <c r="F471" s="84"/>
      <c r="G471" s="85"/>
      <c r="H471" s="84"/>
    </row>
    <row r="472" customFormat="false" ht="15" hidden="false" customHeight="false" outlineLevel="0" collapsed="false">
      <c r="A472" s="84"/>
      <c r="B472" s="85"/>
      <c r="C472" s="84"/>
      <c r="D472" s="84"/>
      <c r="E472" s="86"/>
      <c r="F472" s="84"/>
      <c r="G472" s="85"/>
      <c r="H472" s="84"/>
    </row>
    <row r="473" customFormat="false" ht="15" hidden="false" customHeight="false" outlineLevel="0" collapsed="false">
      <c r="A473" s="84"/>
      <c r="B473" s="85"/>
      <c r="C473" s="84"/>
      <c r="D473" s="84"/>
      <c r="E473" s="86"/>
      <c r="F473" s="84"/>
      <c r="G473" s="85"/>
      <c r="H473" s="84"/>
    </row>
    <row r="474" customFormat="false" ht="15" hidden="false" customHeight="false" outlineLevel="0" collapsed="false">
      <c r="A474" s="84"/>
      <c r="B474" s="85"/>
      <c r="C474" s="84"/>
      <c r="D474" s="84"/>
      <c r="E474" s="86"/>
      <c r="F474" s="84"/>
      <c r="G474" s="85"/>
      <c r="H474" s="84"/>
    </row>
    <row r="475" customFormat="false" ht="15" hidden="false" customHeight="false" outlineLevel="0" collapsed="false">
      <c r="A475" s="84"/>
      <c r="B475" s="85"/>
      <c r="C475" s="84"/>
      <c r="D475" s="84"/>
      <c r="E475" s="86"/>
      <c r="F475" s="84"/>
      <c r="G475" s="85"/>
      <c r="H475" s="84"/>
    </row>
    <row r="476" customFormat="false" ht="15" hidden="false" customHeight="false" outlineLevel="0" collapsed="false">
      <c r="A476" s="84"/>
      <c r="B476" s="85"/>
      <c r="C476" s="84"/>
      <c r="D476" s="84"/>
      <c r="E476" s="86"/>
      <c r="F476" s="84"/>
      <c r="G476" s="85"/>
      <c r="H476" s="84"/>
    </row>
    <row r="477" customFormat="false" ht="15" hidden="false" customHeight="false" outlineLevel="0" collapsed="false">
      <c r="A477" s="84"/>
      <c r="B477" s="85"/>
      <c r="C477" s="84"/>
      <c r="D477" s="84"/>
      <c r="E477" s="86"/>
      <c r="F477" s="84"/>
      <c r="G477" s="85"/>
      <c r="H477" s="84"/>
    </row>
    <row r="478" customFormat="false" ht="15" hidden="false" customHeight="false" outlineLevel="0" collapsed="false">
      <c r="A478" s="84"/>
      <c r="B478" s="85"/>
      <c r="C478" s="84"/>
      <c r="D478" s="84"/>
      <c r="E478" s="86"/>
      <c r="F478" s="84"/>
      <c r="G478" s="85"/>
      <c r="H478" s="84"/>
    </row>
    <row r="479" customFormat="false" ht="15" hidden="false" customHeight="false" outlineLevel="0" collapsed="false">
      <c r="A479" s="84"/>
      <c r="B479" s="85"/>
      <c r="C479" s="84"/>
      <c r="D479" s="84"/>
      <c r="E479" s="86"/>
      <c r="F479" s="84"/>
      <c r="G479" s="85"/>
      <c r="H479" s="84"/>
    </row>
    <row r="480" customFormat="false" ht="15" hidden="false" customHeight="false" outlineLevel="0" collapsed="false">
      <c r="A480" s="84"/>
      <c r="B480" s="85"/>
      <c r="C480" s="84"/>
      <c r="D480" s="84"/>
      <c r="E480" s="86"/>
      <c r="F480" s="84"/>
      <c r="G480" s="85"/>
      <c r="H480" s="84"/>
    </row>
    <row r="481" customFormat="false" ht="15" hidden="false" customHeight="false" outlineLevel="0" collapsed="false">
      <c r="A481" s="84"/>
      <c r="B481" s="85"/>
      <c r="C481" s="84"/>
      <c r="D481" s="84"/>
      <c r="E481" s="86"/>
      <c r="F481" s="84"/>
      <c r="G481" s="85"/>
      <c r="H481" s="84"/>
    </row>
    <row r="482" customFormat="false" ht="15" hidden="false" customHeight="false" outlineLevel="0" collapsed="false">
      <c r="A482" s="84"/>
      <c r="B482" s="85"/>
      <c r="C482" s="84"/>
      <c r="D482" s="84"/>
      <c r="E482" s="86"/>
      <c r="F482" s="84"/>
      <c r="G482" s="85"/>
      <c r="H482" s="84"/>
    </row>
    <row r="483" customFormat="false" ht="15" hidden="false" customHeight="false" outlineLevel="0" collapsed="false">
      <c r="A483" s="84"/>
      <c r="B483" s="85"/>
      <c r="C483" s="84"/>
      <c r="D483" s="84"/>
      <c r="E483" s="86"/>
      <c r="F483" s="84"/>
      <c r="G483" s="85"/>
      <c r="H483" s="84"/>
    </row>
    <row r="484" customFormat="false" ht="15" hidden="false" customHeight="false" outlineLevel="0" collapsed="false">
      <c r="A484" s="84"/>
      <c r="B484" s="85"/>
      <c r="C484" s="84"/>
      <c r="D484" s="84"/>
      <c r="E484" s="86"/>
      <c r="F484" s="84"/>
      <c r="G484" s="85"/>
      <c r="H484" s="84"/>
    </row>
    <row r="485" customFormat="false" ht="15" hidden="false" customHeight="false" outlineLevel="0" collapsed="false">
      <c r="A485" s="84"/>
      <c r="B485" s="85"/>
      <c r="C485" s="84"/>
      <c r="D485" s="84"/>
      <c r="E485" s="86"/>
      <c r="F485" s="84"/>
      <c r="G485" s="85"/>
      <c r="H485" s="84"/>
    </row>
    <row r="486" customFormat="false" ht="15" hidden="false" customHeight="false" outlineLevel="0" collapsed="false">
      <c r="A486" s="84"/>
      <c r="B486" s="85"/>
      <c r="C486" s="84"/>
      <c r="D486" s="84"/>
      <c r="E486" s="86"/>
      <c r="F486" s="84"/>
      <c r="G486" s="85"/>
      <c r="H486" s="84"/>
    </row>
    <row r="487" customFormat="false" ht="15" hidden="false" customHeight="false" outlineLevel="0" collapsed="false">
      <c r="A487" s="84"/>
      <c r="B487" s="85"/>
      <c r="C487" s="84"/>
      <c r="D487" s="84"/>
      <c r="E487" s="86"/>
      <c r="F487" s="84"/>
      <c r="G487" s="85"/>
      <c r="H487" s="84"/>
    </row>
    <row r="488" customFormat="false" ht="15" hidden="false" customHeight="false" outlineLevel="0" collapsed="false">
      <c r="A488" s="84"/>
      <c r="B488" s="85"/>
      <c r="C488" s="84"/>
      <c r="D488" s="84"/>
      <c r="E488" s="86"/>
      <c r="F488" s="84"/>
      <c r="G488" s="85"/>
      <c r="H488" s="84"/>
    </row>
    <row r="489" customFormat="false" ht="15" hidden="false" customHeight="false" outlineLevel="0" collapsed="false">
      <c r="A489" s="84"/>
      <c r="B489" s="85"/>
      <c r="C489" s="84"/>
      <c r="D489" s="84"/>
      <c r="E489" s="86"/>
      <c r="F489" s="84"/>
      <c r="G489" s="85"/>
      <c r="H489" s="84"/>
    </row>
    <row r="490" customFormat="false" ht="15" hidden="false" customHeight="false" outlineLevel="0" collapsed="false">
      <c r="A490" s="84"/>
      <c r="B490" s="85"/>
      <c r="C490" s="84"/>
      <c r="D490" s="84"/>
      <c r="E490" s="86"/>
      <c r="F490" s="84"/>
      <c r="G490" s="85"/>
      <c r="H490" s="84"/>
    </row>
    <row r="491" customFormat="false" ht="15" hidden="false" customHeight="false" outlineLevel="0" collapsed="false">
      <c r="A491" s="84"/>
      <c r="B491" s="85"/>
      <c r="C491" s="84"/>
      <c r="D491" s="84"/>
      <c r="E491" s="86"/>
      <c r="F491" s="84"/>
      <c r="G491" s="85"/>
      <c r="H491" s="84"/>
    </row>
    <row r="492" customFormat="false" ht="15" hidden="false" customHeight="false" outlineLevel="0" collapsed="false">
      <c r="A492" s="84"/>
      <c r="B492" s="85"/>
      <c r="C492" s="84"/>
      <c r="D492" s="84"/>
      <c r="E492" s="86"/>
      <c r="F492" s="84"/>
      <c r="G492" s="85"/>
      <c r="H492" s="84"/>
    </row>
    <row r="493" customFormat="false" ht="15" hidden="false" customHeight="false" outlineLevel="0" collapsed="false">
      <c r="A493" s="84"/>
      <c r="B493" s="85"/>
      <c r="C493" s="84"/>
      <c r="D493" s="84"/>
      <c r="E493" s="86"/>
      <c r="F493" s="84"/>
      <c r="G493" s="85"/>
      <c r="H493" s="84"/>
    </row>
    <row r="494" customFormat="false" ht="15" hidden="false" customHeight="false" outlineLevel="0" collapsed="false">
      <c r="A494" s="84"/>
      <c r="B494" s="85"/>
      <c r="C494" s="84"/>
      <c r="D494" s="84"/>
      <c r="E494" s="86"/>
      <c r="F494" s="84"/>
      <c r="G494" s="85"/>
      <c r="H494" s="84"/>
    </row>
    <row r="495" customFormat="false" ht="15" hidden="false" customHeight="false" outlineLevel="0" collapsed="false">
      <c r="A495" s="84"/>
      <c r="B495" s="85"/>
      <c r="C495" s="84"/>
      <c r="D495" s="84"/>
      <c r="E495" s="86"/>
      <c r="F495" s="84"/>
      <c r="G495" s="85"/>
      <c r="H495" s="84"/>
    </row>
    <row r="496" customFormat="false" ht="15" hidden="false" customHeight="false" outlineLevel="0" collapsed="false">
      <c r="A496" s="84"/>
      <c r="B496" s="85"/>
      <c r="C496" s="84"/>
      <c r="D496" s="84"/>
      <c r="E496" s="86"/>
      <c r="F496" s="84"/>
      <c r="G496" s="85"/>
      <c r="H496" s="84"/>
    </row>
    <row r="497" customFormat="false" ht="15" hidden="false" customHeight="false" outlineLevel="0" collapsed="false">
      <c r="A497" s="84"/>
      <c r="B497" s="85"/>
      <c r="C497" s="84"/>
      <c r="D497" s="84"/>
      <c r="E497" s="86"/>
      <c r="F497" s="84"/>
      <c r="G497" s="85"/>
      <c r="H497" s="84"/>
    </row>
    <row r="498" customFormat="false" ht="15" hidden="false" customHeight="false" outlineLevel="0" collapsed="false">
      <c r="A498" s="84"/>
      <c r="B498" s="85"/>
      <c r="C498" s="84"/>
      <c r="D498" s="84"/>
      <c r="E498" s="86"/>
      <c r="F498" s="84"/>
      <c r="G498" s="85"/>
      <c r="H498" s="84"/>
    </row>
    <row r="499" customFormat="false" ht="15" hidden="false" customHeight="false" outlineLevel="0" collapsed="false">
      <c r="A499" s="84"/>
      <c r="B499" s="85"/>
      <c r="C499" s="84"/>
      <c r="D499" s="84"/>
      <c r="E499" s="86"/>
      <c r="F499" s="84"/>
      <c r="G499" s="85"/>
      <c r="H499" s="84"/>
    </row>
    <row r="500" customFormat="false" ht="15" hidden="false" customHeight="false" outlineLevel="0" collapsed="false">
      <c r="A500" s="84"/>
      <c r="B500" s="85"/>
      <c r="C500" s="84"/>
      <c r="D500" s="84"/>
      <c r="E500" s="86"/>
      <c r="F500" s="84"/>
      <c r="G500" s="85"/>
      <c r="H500" s="84"/>
    </row>
    <row r="501" customFormat="false" ht="15" hidden="false" customHeight="false" outlineLevel="0" collapsed="false">
      <c r="A501" s="84"/>
      <c r="B501" s="85"/>
      <c r="C501" s="84"/>
      <c r="D501" s="84"/>
      <c r="E501" s="86"/>
      <c r="F501" s="84"/>
      <c r="G501" s="85"/>
      <c r="H501" s="84"/>
    </row>
    <row r="502" customFormat="false" ht="15" hidden="false" customHeight="false" outlineLevel="0" collapsed="false">
      <c r="A502" s="84"/>
      <c r="B502" s="85"/>
      <c r="C502" s="84"/>
      <c r="D502" s="84"/>
      <c r="E502" s="86"/>
      <c r="F502" s="84"/>
      <c r="G502" s="85"/>
      <c r="H502" s="84"/>
    </row>
    <row r="503" customFormat="false" ht="15" hidden="false" customHeight="false" outlineLevel="0" collapsed="false">
      <c r="A503" s="84"/>
      <c r="B503" s="85"/>
      <c r="C503" s="84"/>
      <c r="D503" s="84"/>
      <c r="E503" s="86"/>
      <c r="F503" s="84"/>
      <c r="G503" s="85"/>
      <c r="H503" s="84"/>
    </row>
    <row r="504" customFormat="false" ht="15" hidden="false" customHeight="false" outlineLevel="0" collapsed="false">
      <c r="A504" s="84"/>
      <c r="B504" s="85"/>
      <c r="C504" s="84"/>
      <c r="D504" s="84"/>
      <c r="E504" s="86"/>
      <c r="F504" s="84"/>
      <c r="G504" s="85"/>
      <c r="H504" s="84"/>
    </row>
    <row r="505" customFormat="false" ht="15" hidden="false" customHeight="false" outlineLevel="0" collapsed="false">
      <c r="A505" s="84"/>
      <c r="B505" s="85"/>
      <c r="C505" s="84"/>
      <c r="D505" s="84"/>
      <c r="E505" s="86"/>
      <c r="F505" s="84"/>
      <c r="G505" s="85"/>
      <c r="H505" s="84"/>
    </row>
    <row r="506" customFormat="false" ht="15" hidden="false" customHeight="false" outlineLevel="0" collapsed="false">
      <c r="A506" s="84"/>
      <c r="B506" s="85"/>
      <c r="C506" s="84"/>
      <c r="D506" s="84"/>
      <c r="E506" s="86"/>
      <c r="F506" s="84"/>
      <c r="G506" s="85"/>
      <c r="H506" s="84"/>
    </row>
    <row r="507" customFormat="false" ht="15" hidden="false" customHeight="false" outlineLevel="0" collapsed="false">
      <c r="A507" s="84"/>
      <c r="B507" s="85"/>
      <c r="C507" s="84"/>
      <c r="D507" s="84"/>
      <c r="E507" s="86"/>
      <c r="F507" s="84"/>
      <c r="G507" s="85"/>
      <c r="H507" s="84"/>
    </row>
    <row r="508" customFormat="false" ht="15" hidden="false" customHeight="false" outlineLevel="0" collapsed="false">
      <c r="A508" s="84"/>
      <c r="B508" s="85"/>
      <c r="C508" s="84"/>
      <c r="D508" s="84"/>
      <c r="E508" s="86"/>
      <c r="F508" s="84"/>
      <c r="G508" s="85"/>
      <c r="H508" s="84"/>
    </row>
    <row r="509" customFormat="false" ht="15" hidden="false" customHeight="false" outlineLevel="0" collapsed="false">
      <c r="A509" s="84"/>
      <c r="B509" s="85"/>
      <c r="C509" s="84"/>
      <c r="D509" s="84"/>
      <c r="E509" s="86"/>
      <c r="F509" s="84"/>
      <c r="G509" s="85"/>
      <c r="H509" s="84"/>
    </row>
    <row r="510" customFormat="false" ht="15" hidden="false" customHeight="false" outlineLevel="0" collapsed="false">
      <c r="A510" s="84"/>
      <c r="B510" s="85"/>
      <c r="C510" s="84"/>
      <c r="D510" s="84"/>
      <c r="E510" s="86"/>
      <c r="F510" s="84"/>
      <c r="G510" s="85"/>
      <c r="H510" s="84"/>
    </row>
    <row r="511" customFormat="false" ht="15" hidden="false" customHeight="false" outlineLevel="0" collapsed="false">
      <c r="A511" s="84"/>
      <c r="B511" s="85"/>
      <c r="C511" s="84"/>
      <c r="D511" s="84"/>
      <c r="E511" s="86"/>
      <c r="F511" s="84"/>
      <c r="G511" s="85"/>
      <c r="H511" s="84"/>
    </row>
    <row r="512" customFormat="false" ht="15" hidden="false" customHeight="false" outlineLevel="0" collapsed="false">
      <c r="A512" s="84"/>
      <c r="B512" s="85"/>
      <c r="C512" s="84"/>
      <c r="D512" s="84"/>
      <c r="E512" s="86"/>
      <c r="F512" s="84"/>
      <c r="G512" s="85"/>
      <c r="H512" s="84"/>
    </row>
    <row r="513" customFormat="false" ht="15" hidden="false" customHeight="false" outlineLevel="0" collapsed="false">
      <c r="A513" s="84"/>
      <c r="B513" s="85"/>
      <c r="C513" s="84"/>
      <c r="D513" s="84"/>
      <c r="E513" s="86"/>
      <c r="F513" s="84"/>
      <c r="G513" s="85"/>
      <c r="H513" s="84"/>
    </row>
    <row r="514" customFormat="false" ht="15" hidden="false" customHeight="false" outlineLevel="0" collapsed="false">
      <c r="A514" s="84"/>
      <c r="B514" s="85"/>
      <c r="C514" s="84"/>
      <c r="D514" s="84"/>
      <c r="E514" s="86"/>
      <c r="F514" s="84"/>
      <c r="G514" s="85"/>
      <c r="H514" s="84"/>
    </row>
    <row r="515" customFormat="false" ht="15" hidden="false" customHeight="false" outlineLevel="0" collapsed="false">
      <c r="A515" s="84"/>
      <c r="B515" s="85"/>
      <c r="C515" s="84"/>
      <c r="D515" s="84"/>
      <c r="E515" s="86"/>
      <c r="F515" s="84"/>
      <c r="G515" s="85"/>
      <c r="H515" s="84"/>
    </row>
    <row r="516" customFormat="false" ht="15" hidden="false" customHeight="false" outlineLevel="0" collapsed="false">
      <c r="A516" s="84"/>
      <c r="B516" s="85"/>
      <c r="C516" s="84"/>
      <c r="D516" s="84"/>
      <c r="E516" s="86"/>
      <c r="F516" s="84"/>
      <c r="G516" s="85"/>
      <c r="H516" s="84"/>
    </row>
    <row r="517" customFormat="false" ht="15" hidden="false" customHeight="false" outlineLevel="0" collapsed="false">
      <c r="A517" s="84"/>
      <c r="B517" s="85"/>
      <c r="C517" s="84"/>
      <c r="D517" s="84"/>
      <c r="E517" s="86"/>
      <c r="F517" s="84"/>
      <c r="G517" s="85"/>
      <c r="H517" s="84"/>
    </row>
    <row r="518" customFormat="false" ht="15" hidden="false" customHeight="false" outlineLevel="0" collapsed="false">
      <c r="A518" s="84"/>
      <c r="B518" s="85"/>
      <c r="C518" s="84"/>
      <c r="D518" s="84"/>
      <c r="E518" s="86"/>
      <c r="F518" s="84"/>
      <c r="G518" s="85"/>
      <c r="H518" s="84"/>
    </row>
    <row r="519" customFormat="false" ht="15" hidden="false" customHeight="false" outlineLevel="0" collapsed="false">
      <c r="A519" s="84"/>
      <c r="B519" s="85"/>
      <c r="C519" s="84"/>
      <c r="D519" s="84"/>
      <c r="E519" s="86"/>
      <c r="F519" s="84"/>
      <c r="G519" s="85"/>
      <c r="H519" s="84"/>
    </row>
    <row r="520" customFormat="false" ht="15" hidden="false" customHeight="false" outlineLevel="0" collapsed="false">
      <c r="A520" s="84"/>
      <c r="B520" s="85"/>
      <c r="C520" s="84"/>
      <c r="D520" s="84"/>
      <c r="E520" s="86"/>
      <c r="F520" s="84"/>
      <c r="G520" s="85"/>
      <c r="H520" s="84"/>
    </row>
    <row r="521" customFormat="false" ht="15" hidden="false" customHeight="false" outlineLevel="0" collapsed="false">
      <c r="A521" s="84"/>
      <c r="B521" s="85"/>
      <c r="C521" s="84"/>
      <c r="D521" s="84"/>
      <c r="E521" s="86"/>
      <c r="F521" s="84"/>
      <c r="G521" s="85"/>
      <c r="H521" s="84"/>
    </row>
    <row r="522" customFormat="false" ht="15" hidden="false" customHeight="false" outlineLevel="0" collapsed="false">
      <c r="A522" s="84"/>
      <c r="B522" s="85"/>
      <c r="C522" s="84"/>
      <c r="D522" s="84"/>
      <c r="E522" s="86"/>
      <c r="F522" s="84"/>
      <c r="G522" s="85"/>
      <c r="H522" s="84"/>
    </row>
    <row r="523" customFormat="false" ht="15" hidden="false" customHeight="false" outlineLevel="0" collapsed="false">
      <c r="A523" s="84"/>
      <c r="B523" s="85"/>
      <c r="C523" s="84"/>
      <c r="D523" s="84"/>
      <c r="E523" s="86"/>
      <c r="F523" s="84"/>
      <c r="G523" s="85"/>
      <c r="H523" s="84"/>
    </row>
    <row r="524" customFormat="false" ht="15" hidden="false" customHeight="false" outlineLevel="0" collapsed="false">
      <c r="A524" s="84"/>
      <c r="B524" s="85"/>
      <c r="C524" s="84"/>
      <c r="D524" s="84"/>
      <c r="E524" s="86"/>
      <c r="F524" s="84"/>
      <c r="G524" s="85"/>
      <c r="H524" s="84"/>
    </row>
    <row r="525" customFormat="false" ht="15" hidden="false" customHeight="false" outlineLevel="0" collapsed="false">
      <c r="A525" s="84"/>
      <c r="B525" s="85"/>
      <c r="C525" s="84"/>
      <c r="D525" s="84"/>
      <c r="E525" s="86"/>
      <c r="F525" s="84"/>
      <c r="G525" s="85"/>
      <c r="H525" s="84"/>
    </row>
    <row r="526" customFormat="false" ht="15" hidden="false" customHeight="false" outlineLevel="0" collapsed="false">
      <c r="A526" s="84"/>
      <c r="B526" s="85"/>
      <c r="C526" s="84"/>
      <c r="D526" s="84"/>
      <c r="E526" s="86"/>
      <c r="F526" s="84"/>
      <c r="G526" s="85"/>
      <c r="H526" s="84"/>
    </row>
    <row r="527" customFormat="false" ht="15" hidden="false" customHeight="false" outlineLevel="0" collapsed="false">
      <c r="A527" s="84"/>
      <c r="B527" s="85"/>
      <c r="C527" s="84"/>
      <c r="D527" s="84"/>
      <c r="E527" s="86"/>
      <c r="F527" s="84"/>
      <c r="G527" s="85"/>
      <c r="H527" s="84"/>
    </row>
    <row r="528" customFormat="false" ht="15" hidden="false" customHeight="false" outlineLevel="0" collapsed="false">
      <c r="A528" s="84"/>
      <c r="B528" s="85"/>
      <c r="C528" s="84"/>
      <c r="D528" s="84"/>
      <c r="E528" s="86"/>
      <c r="F528" s="84"/>
      <c r="G528" s="85"/>
      <c r="H528" s="84"/>
    </row>
    <row r="529" customFormat="false" ht="15" hidden="false" customHeight="false" outlineLevel="0" collapsed="false">
      <c r="A529" s="84"/>
      <c r="B529" s="85"/>
      <c r="C529" s="84"/>
      <c r="D529" s="84"/>
      <c r="E529" s="86"/>
      <c r="F529" s="84"/>
      <c r="G529" s="85"/>
      <c r="H529" s="84"/>
    </row>
    <row r="530" customFormat="false" ht="15" hidden="false" customHeight="false" outlineLevel="0" collapsed="false">
      <c r="A530" s="84"/>
      <c r="B530" s="85"/>
      <c r="C530" s="84"/>
      <c r="D530" s="84"/>
      <c r="E530" s="86"/>
      <c r="F530" s="84"/>
      <c r="G530" s="85"/>
      <c r="H530" s="84"/>
    </row>
    <row r="531" customFormat="false" ht="15" hidden="false" customHeight="false" outlineLevel="0" collapsed="false">
      <c r="A531" s="84"/>
      <c r="B531" s="85"/>
      <c r="C531" s="84"/>
      <c r="D531" s="84"/>
      <c r="E531" s="86"/>
      <c r="F531" s="84"/>
      <c r="G531" s="85"/>
      <c r="H531" s="84"/>
    </row>
    <row r="532" customFormat="false" ht="15" hidden="false" customHeight="false" outlineLevel="0" collapsed="false">
      <c r="A532" s="84"/>
      <c r="B532" s="85"/>
      <c r="C532" s="84"/>
      <c r="D532" s="84"/>
      <c r="E532" s="86"/>
      <c r="F532" s="84"/>
      <c r="G532" s="85"/>
      <c r="H532" s="84"/>
    </row>
    <row r="533" customFormat="false" ht="15" hidden="false" customHeight="false" outlineLevel="0" collapsed="false">
      <c r="A533" s="84"/>
      <c r="B533" s="85"/>
      <c r="C533" s="84"/>
      <c r="D533" s="84"/>
      <c r="E533" s="86"/>
      <c r="F533" s="84"/>
      <c r="G533" s="85"/>
      <c r="H533" s="84"/>
    </row>
    <row r="534" customFormat="false" ht="15" hidden="false" customHeight="false" outlineLevel="0" collapsed="false">
      <c r="A534" s="84"/>
      <c r="B534" s="85"/>
      <c r="C534" s="84"/>
      <c r="D534" s="84"/>
      <c r="E534" s="86"/>
      <c r="F534" s="84"/>
      <c r="G534" s="85"/>
      <c r="H534" s="84"/>
    </row>
    <row r="535" customFormat="false" ht="15" hidden="false" customHeight="false" outlineLevel="0" collapsed="false">
      <c r="A535" s="84"/>
      <c r="B535" s="85"/>
      <c r="C535" s="84"/>
      <c r="D535" s="84"/>
      <c r="E535" s="86"/>
      <c r="F535" s="84"/>
      <c r="G535" s="85"/>
      <c r="H535" s="84"/>
    </row>
    <row r="536" customFormat="false" ht="15" hidden="false" customHeight="false" outlineLevel="0" collapsed="false">
      <c r="A536" s="84"/>
      <c r="B536" s="85"/>
      <c r="C536" s="84"/>
      <c r="D536" s="84"/>
      <c r="E536" s="86"/>
      <c r="F536" s="84"/>
      <c r="G536" s="85"/>
      <c r="H536" s="84"/>
    </row>
    <row r="537" customFormat="false" ht="15" hidden="false" customHeight="false" outlineLevel="0" collapsed="false">
      <c r="A537" s="84"/>
      <c r="B537" s="85"/>
      <c r="C537" s="84"/>
      <c r="D537" s="84"/>
      <c r="E537" s="86"/>
      <c r="F537" s="84"/>
      <c r="G537" s="85"/>
      <c r="H537" s="84"/>
    </row>
    <row r="538" customFormat="false" ht="15" hidden="false" customHeight="false" outlineLevel="0" collapsed="false">
      <c r="A538" s="84"/>
      <c r="B538" s="85"/>
      <c r="C538" s="84"/>
      <c r="D538" s="84"/>
      <c r="E538" s="86"/>
      <c r="F538" s="84"/>
      <c r="G538" s="85"/>
      <c r="H538" s="84"/>
    </row>
    <row r="539" customFormat="false" ht="15" hidden="false" customHeight="false" outlineLevel="0" collapsed="false">
      <c r="A539" s="84"/>
      <c r="B539" s="85"/>
      <c r="C539" s="84"/>
      <c r="D539" s="84"/>
      <c r="E539" s="86"/>
      <c r="F539" s="84"/>
      <c r="G539" s="85"/>
      <c r="H539" s="84"/>
    </row>
    <row r="540" customFormat="false" ht="15" hidden="false" customHeight="false" outlineLevel="0" collapsed="false">
      <c r="A540" s="84"/>
      <c r="B540" s="85"/>
      <c r="C540" s="84"/>
      <c r="D540" s="84"/>
      <c r="E540" s="86"/>
      <c r="F540" s="84"/>
      <c r="G540" s="85"/>
      <c r="H540" s="84"/>
    </row>
    <row r="541" customFormat="false" ht="15" hidden="false" customHeight="false" outlineLevel="0" collapsed="false">
      <c r="A541" s="84"/>
      <c r="B541" s="85"/>
      <c r="C541" s="84"/>
      <c r="D541" s="84"/>
      <c r="E541" s="86"/>
      <c r="F541" s="84"/>
      <c r="G541" s="85"/>
      <c r="H541" s="84"/>
    </row>
    <row r="542" customFormat="false" ht="15" hidden="false" customHeight="false" outlineLevel="0" collapsed="false">
      <c r="A542" s="84"/>
      <c r="B542" s="85"/>
      <c r="C542" s="84"/>
      <c r="D542" s="84"/>
      <c r="E542" s="86"/>
      <c r="F542" s="84"/>
      <c r="G542" s="85"/>
      <c r="H542" s="84"/>
    </row>
    <row r="543" customFormat="false" ht="15" hidden="false" customHeight="false" outlineLevel="0" collapsed="false">
      <c r="A543" s="84"/>
      <c r="B543" s="85"/>
      <c r="C543" s="84"/>
      <c r="D543" s="84"/>
      <c r="E543" s="86"/>
      <c r="F543" s="84"/>
      <c r="G543" s="85"/>
      <c r="H543" s="84"/>
    </row>
    <row r="544" customFormat="false" ht="15" hidden="false" customHeight="false" outlineLevel="0" collapsed="false">
      <c r="A544" s="84"/>
      <c r="B544" s="85"/>
      <c r="C544" s="84"/>
      <c r="D544" s="84"/>
      <c r="E544" s="86"/>
      <c r="F544" s="84"/>
      <c r="G544" s="85"/>
      <c r="H544" s="84"/>
    </row>
    <row r="545" customFormat="false" ht="15" hidden="false" customHeight="false" outlineLevel="0" collapsed="false">
      <c r="A545" s="84"/>
      <c r="B545" s="85"/>
      <c r="C545" s="84"/>
      <c r="D545" s="84"/>
      <c r="E545" s="86"/>
      <c r="F545" s="84"/>
      <c r="G545" s="85"/>
      <c r="H545" s="84"/>
    </row>
    <row r="546" customFormat="false" ht="15" hidden="false" customHeight="false" outlineLevel="0" collapsed="false">
      <c r="A546" s="84"/>
      <c r="B546" s="85"/>
      <c r="C546" s="84"/>
      <c r="D546" s="84"/>
      <c r="E546" s="86"/>
      <c r="F546" s="84"/>
      <c r="G546" s="85"/>
      <c r="H546" s="84"/>
    </row>
    <row r="547" customFormat="false" ht="15" hidden="false" customHeight="false" outlineLevel="0" collapsed="false">
      <c r="A547" s="84"/>
      <c r="B547" s="85"/>
      <c r="C547" s="84"/>
      <c r="D547" s="84"/>
      <c r="E547" s="86"/>
      <c r="F547" s="84"/>
      <c r="G547" s="85"/>
      <c r="H547" s="84"/>
    </row>
    <row r="548" customFormat="false" ht="15" hidden="false" customHeight="false" outlineLevel="0" collapsed="false">
      <c r="A548" s="84"/>
      <c r="B548" s="85"/>
      <c r="C548" s="84"/>
      <c r="D548" s="84"/>
      <c r="E548" s="86"/>
      <c r="F548" s="84"/>
      <c r="G548" s="85"/>
      <c r="H548" s="84"/>
    </row>
    <row r="549" customFormat="false" ht="15" hidden="false" customHeight="false" outlineLevel="0" collapsed="false">
      <c r="A549" s="84"/>
      <c r="B549" s="85"/>
      <c r="C549" s="84"/>
      <c r="D549" s="84"/>
      <c r="E549" s="86"/>
      <c r="F549" s="84"/>
      <c r="G549" s="85"/>
      <c r="H549" s="84"/>
    </row>
    <row r="550" customFormat="false" ht="15" hidden="false" customHeight="false" outlineLevel="0" collapsed="false">
      <c r="A550" s="84"/>
      <c r="B550" s="85"/>
      <c r="C550" s="84"/>
      <c r="D550" s="84"/>
      <c r="E550" s="86"/>
      <c r="F550" s="84"/>
      <c r="G550" s="85"/>
      <c r="H550" s="84"/>
    </row>
    <row r="551" customFormat="false" ht="15" hidden="false" customHeight="false" outlineLevel="0" collapsed="false">
      <c r="A551" s="84"/>
      <c r="B551" s="85"/>
      <c r="C551" s="84"/>
      <c r="D551" s="84"/>
      <c r="E551" s="86"/>
      <c r="F551" s="84"/>
      <c r="G551" s="85"/>
      <c r="H551" s="84"/>
    </row>
    <row r="552" customFormat="false" ht="15" hidden="false" customHeight="false" outlineLevel="0" collapsed="false">
      <c r="A552" s="84"/>
      <c r="B552" s="85"/>
      <c r="C552" s="84"/>
      <c r="D552" s="84"/>
      <c r="E552" s="86"/>
      <c r="F552" s="84"/>
      <c r="G552" s="85"/>
      <c r="H552" s="84"/>
    </row>
    <row r="553" customFormat="false" ht="15" hidden="false" customHeight="false" outlineLevel="0" collapsed="false">
      <c r="A553" s="84"/>
      <c r="B553" s="85"/>
      <c r="C553" s="84"/>
      <c r="D553" s="84"/>
      <c r="E553" s="86"/>
      <c r="F553" s="84"/>
      <c r="G553" s="85"/>
      <c r="H553" s="84"/>
    </row>
    <row r="554" customFormat="false" ht="15" hidden="false" customHeight="false" outlineLevel="0" collapsed="false">
      <c r="A554" s="84"/>
      <c r="B554" s="85"/>
      <c r="C554" s="84"/>
      <c r="D554" s="84"/>
      <c r="E554" s="86"/>
      <c r="F554" s="84"/>
      <c r="G554" s="85"/>
      <c r="H554" s="84"/>
    </row>
    <row r="555" customFormat="false" ht="15" hidden="false" customHeight="false" outlineLevel="0" collapsed="false">
      <c r="A555" s="84"/>
      <c r="B555" s="85"/>
      <c r="C555" s="84"/>
      <c r="D555" s="84"/>
      <c r="E555" s="86"/>
      <c r="F555" s="84"/>
      <c r="G555" s="85"/>
      <c r="H555" s="84"/>
    </row>
    <row r="556" customFormat="false" ht="15" hidden="false" customHeight="false" outlineLevel="0" collapsed="false">
      <c r="A556" s="84"/>
      <c r="B556" s="85"/>
      <c r="C556" s="84"/>
      <c r="D556" s="84"/>
      <c r="E556" s="86"/>
      <c r="F556" s="84"/>
      <c r="G556" s="85"/>
      <c r="H556" s="84"/>
    </row>
    <row r="557" customFormat="false" ht="15" hidden="false" customHeight="false" outlineLevel="0" collapsed="false">
      <c r="A557" s="84"/>
      <c r="B557" s="85"/>
      <c r="C557" s="84"/>
      <c r="D557" s="84"/>
      <c r="E557" s="86"/>
      <c r="F557" s="84"/>
      <c r="G557" s="85"/>
      <c r="H557" s="84"/>
    </row>
    <row r="558" customFormat="false" ht="15" hidden="false" customHeight="false" outlineLevel="0" collapsed="false">
      <c r="A558" s="84"/>
      <c r="B558" s="85"/>
      <c r="C558" s="84"/>
      <c r="D558" s="84"/>
      <c r="E558" s="86"/>
      <c r="F558" s="84"/>
      <c r="G558" s="85"/>
      <c r="H558" s="84"/>
    </row>
    <row r="559" customFormat="false" ht="15" hidden="false" customHeight="false" outlineLevel="0" collapsed="false">
      <c r="A559" s="84"/>
      <c r="B559" s="85"/>
      <c r="C559" s="84"/>
      <c r="D559" s="84"/>
      <c r="E559" s="86"/>
      <c r="F559" s="84"/>
      <c r="G559" s="85"/>
      <c r="H559" s="84"/>
    </row>
    <row r="560" customFormat="false" ht="15" hidden="false" customHeight="false" outlineLevel="0" collapsed="false">
      <c r="A560" s="84"/>
      <c r="B560" s="85"/>
      <c r="C560" s="84"/>
      <c r="D560" s="84"/>
      <c r="E560" s="86"/>
      <c r="F560" s="84"/>
      <c r="G560" s="85"/>
      <c r="H560" s="84"/>
    </row>
    <row r="561" customFormat="false" ht="15" hidden="false" customHeight="false" outlineLevel="0" collapsed="false">
      <c r="A561" s="84"/>
      <c r="B561" s="85"/>
      <c r="C561" s="84"/>
      <c r="D561" s="84"/>
      <c r="E561" s="86"/>
      <c r="F561" s="84"/>
      <c r="G561" s="85"/>
      <c r="H561" s="84"/>
    </row>
    <row r="562" customFormat="false" ht="15" hidden="false" customHeight="false" outlineLevel="0" collapsed="false">
      <c r="A562" s="84"/>
      <c r="B562" s="85"/>
      <c r="C562" s="84"/>
      <c r="D562" s="84"/>
      <c r="E562" s="86"/>
      <c r="F562" s="84"/>
      <c r="G562" s="85"/>
      <c r="H562" s="84"/>
    </row>
    <row r="563" customFormat="false" ht="15" hidden="false" customHeight="false" outlineLevel="0" collapsed="false">
      <c r="A563" s="84"/>
      <c r="B563" s="85"/>
      <c r="C563" s="84"/>
      <c r="D563" s="84"/>
      <c r="E563" s="86"/>
      <c r="F563" s="84"/>
      <c r="G563" s="85"/>
      <c r="H563" s="84"/>
    </row>
    <row r="564" customFormat="false" ht="15" hidden="false" customHeight="false" outlineLevel="0" collapsed="false">
      <c r="A564" s="84"/>
      <c r="B564" s="85"/>
      <c r="C564" s="84"/>
      <c r="D564" s="84"/>
      <c r="E564" s="86"/>
      <c r="F564" s="84"/>
      <c r="G564" s="85"/>
      <c r="H564" s="84"/>
    </row>
    <row r="565" customFormat="false" ht="15" hidden="false" customHeight="false" outlineLevel="0" collapsed="false">
      <c r="A565" s="84"/>
      <c r="B565" s="85"/>
      <c r="C565" s="84"/>
      <c r="D565" s="84"/>
      <c r="E565" s="86"/>
      <c r="F565" s="84"/>
      <c r="G565" s="85"/>
      <c r="H565" s="84"/>
    </row>
    <row r="566" customFormat="false" ht="15" hidden="false" customHeight="false" outlineLevel="0" collapsed="false">
      <c r="A566" s="84"/>
      <c r="B566" s="85"/>
      <c r="C566" s="84"/>
      <c r="D566" s="84"/>
      <c r="E566" s="86"/>
      <c r="F566" s="84"/>
      <c r="G566" s="85"/>
      <c r="H566" s="84"/>
    </row>
    <row r="567" customFormat="false" ht="15" hidden="false" customHeight="false" outlineLevel="0" collapsed="false">
      <c r="A567" s="84"/>
      <c r="B567" s="85"/>
      <c r="C567" s="84"/>
      <c r="D567" s="84"/>
      <c r="E567" s="86"/>
      <c r="F567" s="84"/>
      <c r="G567" s="85"/>
      <c r="H567" s="84"/>
    </row>
    <row r="568" customFormat="false" ht="15" hidden="false" customHeight="false" outlineLevel="0" collapsed="false">
      <c r="A568" s="84"/>
      <c r="B568" s="85"/>
      <c r="C568" s="84"/>
      <c r="D568" s="84"/>
      <c r="E568" s="86"/>
      <c r="F568" s="84"/>
      <c r="G568" s="85"/>
      <c r="H568" s="84"/>
    </row>
    <row r="569" customFormat="false" ht="15" hidden="false" customHeight="false" outlineLevel="0" collapsed="false">
      <c r="A569" s="84"/>
      <c r="B569" s="85"/>
      <c r="C569" s="84"/>
      <c r="D569" s="84"/>
      <c r="E569" s="86"/>
      <c r="F569" s="84"/>
      <c r="G569" s="85"/>
      <c r="H569" s="84"/>
    </row>
    <row r="570" customFormat="false" ht="15" hidden="false" customHeight="false" outlineLevel="0" collapsed="false">
      <c r="A570" s="84"/>
      <c r="B570" s="85"/>
      <c r="C570" s="84"/>
      <c r="D570" s="84"/>
      <c r="E570" s="86"/>
      <c r="F570" s="84"/>
      <c r="G570" s="85"/>
      <c r="H570" s="84"/>
    </row>
    <row r="571" customFormat="false" ht="15" hidden="false" customHeight="false" outlineLevel="0" collapsed="false">
      <c r="A571" s="84"/>
      <c r="B571" s="85"/>
      <c r="C571" s="84"/>
      <c r="D571" s="84"/>
      <c r="E571" s="86"/>
      <c r="F571" s="84"/>
      <c r="G571" s="85"/>
      <c r="H571" s="84"/>
    </row>
    <row r="572" customFormat="false" ht="15" hidden="false" customHeight="false" outlineLevel="0" collapsed="false">
      <c r="A572" s="84"/>
      <c r="B572" s="85"/>
      <c r="C572" s="84"/>
      <c r="D572" s="84"/>
      <c r="E572" s="86"/>
      <c r="F572" s="84"/>
      <c r="G572" s="85"/>
      <c r="H572" s="84"/>
    </row>
    <row r="573" customFormat="false" ht="15" hidden="false" customHeight="false" outlineLevel="0" collapsed="false">
      <c r="A573" s="84"/>
      <c r="B573" s="85"/>
      <c r="C573" s="84"/>
      <c r="D573" s="84"/>
      <c r="E573" s="86"/>
      <c r="F573" s="84"/>
      <c r="G573" s="85"/>
      <c r="H573" s="84"/>
    </row>
    <row r="574" customFormat="false" ht="15" hidden="false" customHeight="false" outlineLevel="0" collapsed="false">
      <c r="A574" s="84"/>
      <c r="B574" s="85"/>
      <c r="C574" s="84"/>
      <c r="D574" s="84"/>
      <c r="E574" s="86"/>
      <c r="F574" s="84"/>
      <c r="G574" s="85"/>
      <c r="H574" s="84"/>
    </row>
    <row r="575" customFormat="false" ht="15" hidden="false" customHeight="false" outlineLevel="0" collapsed="false">
      <c r="A575" s="84"/>
      <c r="B575" s="85"/>
      <c r="C575" s="84"/>
      <c r="D575" s="84"/>
      <c r="E575" s="86"/>
      <c r="F575" s="84"/>
      <c r="G575" s="85"/>
      <c r="H575" s="84"/>
    </row>
    <row r="576" customFormat="false" ht="15" hidden="false" customHeight="false" outlineLevel="0" collapsed="false">
      <c r="A576" s="84"/>
      <c r="B576" s="85"/>
      <c r="C576" s="84"/>
      <c r="D576" s="84"/>
      <c r="E576" s="86"/>
      <c r="F576" s="84"/>
      <c r="G576" s="85"/>
      <c r="H576" s="84"/>
    </row>
    <row r="577" customFormat="false" ht="15" hidden="false" customHeight="false" outlineLevel="0" collapsed="false">
      <c r="A577" s="84"/>
      <c r="B577" s="85"/>
      <c r="C577" s="84"/>
      <c r="D577" s="84"/>
      <c r="E577" s="86"/>
      <c r="F577" s="84"/>
      <c r="G577" s="85"/>
      <c r="H577" s="84"/>
    </row>
    <row r="578" customFormat="false" ht="15" hidden="false" customHeight="false" outlineLevel="0" collapsed="false">
      <c r="A578" s="84"/>
      <c r="B578" s="85"/>
      <c r="C578" s="84"/>
      <c r="D578" s="84"/>
      <c r="E578" s="86"/>
      <c r="F578" s="84"/>
      <c r="G578" s="85"/>
      <c r="H578" s="84"/>
    </row>
    <row r="579" customFormat="false" ht="15" hidden="false" customHeight="false" outlineLevel="0" collapsed="false">
      <c r="A579" s="84"/>
      <c r="B579" s="85"/>
      <c r="C579" s="84"/>
      <c r="D579" s="84"/>
      <c r="E579" s="86"/>
      <c r="F579" s="84"/>
      <c r="G579" s="85"/>
      <c r="H579" s="84"/>
    </row>
    <row r="580" customFormat="false" ht="15" hidden="false" customHeight="false" outlineLevel="0" collapsed="false">
      <c r="A580" s="84"/>
      <c r="B580" s="85"/>
      <c r="C580" s="84"/>
      <c r="D580" s="84"/>
      <c r="E580" s="86"/>
      <c r="F580" s="84"/>
      <c r="G580" s="85"/>
      <c r="H580" s="84"/>
    </row>
    <row r="581" customFormat="false" ht="15" hidden="false" customHeight="false" outlineLevel="0" collapsed="false">
      <c r="A581" s="84"/>
      <c r="B581" s="85"/>
      <c r="C581" s="84"/>
      <c r="D581" s="84"/>
      <c r="E581" s="86"/>
      <c r="F581" s="84"/>
      <c r="G581" s="85"/>
      <c r="H581" s="84"/>
    </row>
    <row r="582" customFormat="false" ht="15" hidden="false" customHeight="false" outlineLevel="0" collapsed="false">
      <c r="A582" s="84"/>
      <c r="B582" s="85"/>
      <c r="C582" s="84"/>
      <c r="D582" s="84"/>
      <c r="E582" s="86"/>
      <c r="F582" s="84"/>
      <c r="G582" s="85"/>
      <c r="H582" s="84"/>
    </row>
    <row r="583" customFormat="false" ht="15" hidden="false" customHeight="false" outlineLevel="0" collapsed="false">
      <c r="A583" s="84"/>
      <c r="B583" s="85"/>
      <c r="C583" s="84"/>
      <c r="D583" s="84"/>
      <c r="E583" s="86"/>
      <c r="F583" s="84"/>
      <c r="G583" s="85"/>
      <c r="H583" s="84"/>
    </row>
    <row r="584" customFormat="false" ht="15" hidden="false" customHeight="false" outlineLevel="0" collapsed="false">
      <c r="A584" s="84"/>
      <c r="B584" s="85"/>
      <c r="C584" s="84"/>
      <c r="D584" s="84"/>
      <c r="E584" s="86"/>
      <c r="F584" s="84"/>
      <c r="G584" s="85"/>
      <c r="H584" s="84"/>
    </row>
    <row r="585" customFormat="false" ht="15" hidden="false" customHeight="false" outlineLevel="0" collapsed="false">
      <c r="A585" s="84"/>
      <c r="B585" s="85"/>
      <c r="C585" s="84"/>
      <c r="D585" s="84"/>
      <c r="E585" s="86"/>
      <c r="F585" s="84"/>
      <c r="G585" s="85"/>
      <c r="H585" s="84"/>
    </row>
    <row r="586" customFormat="false" ht="15" hidden="false" customHeight="false" outlineLevel="0" collapsed="false">
      <c r="A586" s="84"/>
      <c r="B586" s="85"/>
      <c r="C586" s="84"/>
      <c r="D586" s="84"/>
      <c r="E586" s="86"/>
      <c r="F586" s="84"/>
      <c r="G586" s="85"/>
      <c r="H586" s="84"/>
    </row>
    <row r="587" customFormat="false" ht="15" hidden="false" customHeight="false" outlineLevel="0" collapsed="false">
      <c r="A587" s="84"/>
      <c r="B587" s="85"/>
      <c r="C587" s="84"/>
      <c r="D587" s="84"/>
      <c r="E587" s="86"/>
      <c r="F587" s="84"/>
      <c r="G587" s="85"/>
      <c r="H587" s="84"/>
    </row>
    <row r="588" customFormat="false" ht="15" hidden="false" customHeight="false" outlineLevel="0" collapsed="false">
      <c r="A588" s="84"/>
      <c r="B588" s="85"/>
      <c r="C588" s="84"/>
      <c r="D588" s="84"/>
      <c r="E588" s="86"/>
      <c r="F588" s="84"/>
      <c r="G588" s="85"/>
      <c r="H588" s="84"/>
    </row>
    <row r="589" customFormat="false" ht="15" hidden="false" customHeight="false" outlineLevel="0" collapsed="false">
      <c r="A589" s="84"/>
      <c r="B589" s="85"/>
      <c r="C589" s="84"/>
      <c r="D589" s="84"/>
      <c r="E589" s="86"/>
      <c r="F589" s="84"/>
      <c r="G589" s="85"/>
      <c r="H589" s="84"/>
    </row>
    <row r="590" customFormat="false" ht="15" hidden="false" customHeight="false" outlineLevel="0" collapsed="false">
      <c r="A590" s="84"/>
      <c r="B590" s="85"/>
      <c r="C590" s="84"/>
      <c r="D590" s="84"/>
      <c r="E590" s="86"/>
      <c r="F590" s="84"/>
      <c r="G590" s="85"/>
      <c r="H590" s="84"/>
    </row>
    <row r="591" customFormat="false" ht="15" hidden="false" customHeight="false" outlineLevel="0" collapsed="false">
      <c r="A591" s="84"/>
      <c r="B591" s="85"/>
      <c r="C591" s="84"/>
      <c r="D591" s="84"/>
      <c r="E591" s="86"/>
      <c r="F591" s="84"/>
      <c r="G591" s="85"/>
      <c r="H591" s="84"/>
    </row>
    <row r="592" customFormat="false" ht="15" hidden="false" customHeight="false" outlineLevel="0" collapsed="false">
      <c r="A592" s="84"/>
      <c r="B592" s="85"/>
      <c r="C592" s="84"/>
      <c r="D592" s="84"/>
      <c r="E592" s="86"/>
      <c r="F592" s="84"/>
      <c r="G592" s="85"/>
      <c r="H592" s="84"/>
    </row>
    <row r="593" customFormat="false" ht="15" hidden="false" customHeight="false" outlineLevel="0" collapsed="false">
      <c r="A593" s="84"/>
      <c r="B593" s="85"/>
      <c r="C593" s="84"/>
      <c r="D593" s="84"/>
      <c r="E593" s="86"/>
      <c r="F593" s="84"/>
      <c r="G593" s="85"/>
      <c r="H593" s="84"/>
    </row>
    <row r="594" customFormat="false" ht="15" hidden="false" customHeight="false" outlineLevel="0" collapsed="false">
      <c r="A594" s="84"/>
      <c r="B594" s="85"/>
      <c r="C594" s="84"/>
      <c r="D594" s="84"/>
      <c r="E594" s="86"/>
      <c r="F594" s="84"/>
      <c r="G594" s="85"/>
      <c r="H594" s="84"/>
    </row>
    <row r="595" customFormat="false" ht="15" hidden="false" customHeight="false" outlineLevel="0" collapsed="false">
      <c r="A595" s="84"/>
      <c r="B595" s="85"/>
      <c r="C595" s="84"/>
      <c r="D595" s="84"/>
      <c r="E595" s="86"/>
      <c r="F595" s="84"/>
      <c r="G595" s="85"/>
      <c r="H595" s="84"/>
    </row>
    <row r="596" customFormat="false" ht="15" hidden="false" customHeight="false" outlineLevel="0" collapsed="false">
      <c r="A596" s="84"/>
      <c r="B596" s="85"/>
      <c r="C596" s="84"/>
      <c r="D596" s="84"/>
      <c r="E596" s="86"/>
      <c r="F596" s="84"/>
      <c r="G596" s="85"/>
      <c r="H596" s="84"/>
    </row>
    <row r="597" customFormat="false" ht="15" hidden="false" customHeight="false" outlineLevel="0" collapsed="false">
      <c r="A597" s="84"/>
      <c r="B597" s="85"/>
      <c r="C597" s="84"/>
      <c r="D597" s="84"/>
      <c r="E597" s="86"/>
      <c r="F597" s="84"/>
      <c r="G597" s="85"/>
      <c r="H597" s="84"/>
    </row>
    <row r="598" customFormat="false" ht="15" hidden="false" customHeight="false" outlineLevel="0" collapsed="false">
      <c r="A598" s="84"/>
      <c r="B598" s="85"/>
      <c r="C598" s="84"/>
      <c r="D598" s="84"/>
      <c r="E598" s="86"/>
      <c r="F598" s="84"/>
      <c r="G598" s="85"/>
      <c r="H598" s="84"/>
    </row>
    <row r="599" customFormat="false" ht="15" hidden="false" customHeight="false" outlineLevel="0" collapsed="false">
      <c r="A599" s="84"/>
      <c r="B599" s="85"/>
      <c r="C599" s="84"/>
      <c r="D599" s="84"/>
      <c r="E599" s="86"/>
      <c r="F599" s="84"/>
      <c r="G599" s="85"/>
      <c r="H599" s="84"/>
    </row>
    <row r="600" customFormat="false" ht="15" hidden="false" customHeight="false" outlineLevel="0" collapsed="false">
      <c r="A600" s="84"/>
      <c r="B600" s="85"/>
      <c r="C600" s="84"/>
      <c r="D600" s="84"/>
      <c r="E600" s="86"/>
      <c r="F600" s="84"/>
      <c r="G600" s="85"/>
      <c r="H600" s="84"/>
    </row>
    <row r="601" customFormat="false" ht="15" hidden="false" customHeight="false" outlineLevel="0" collapsed="false">
      <c r="A601" s="84"/>
      <c r="B601" s="85"/>
      <c r="C601" s="84"/>
      <c r="D601" s="84"/>
      <c r="E601" s="86"/>
      <c r="F601" s="84"/>
      <c r="G601" s="85"/>
      <c r="H601" s="84"/>
    </row>
    <row r="602" customFormat="false" ht="15" hidden="false" customHeight="false" outlineLevel="0" collapsed="false">
      <c r="A602" s="84"/>
      <c r="B602" s="85"/>
      <c r="C602" s="84"/>
      <c r="D602" s="84"/>
      <c r="E602" s="86"/>
      <c r="F602" s="84"/>
      <c r="G602" s="85"/>
      <c r="H602" s="84"/>
    </row>
    <row r="603" customFormat="false" ht="15" hidden="false" customHeight="false" outlineLevel="0" collapsed="false">
      <c r="A603" s="84"/>
      <c r="B603" s="85"/>
      <c r="C603" s="84"/>
      <c r="D603" s="84"/>
      <c r="E603" s="86"/>
      <c r="F603" s="84"/>
      <c r="G603" s="85"/>
      <c r="H603" s="84"/>
    </row>
    <row r="604" customFormat="false" ht="15" hidden="false" customHeight="false" outlineLevel="0" collapsed="false">
      <c r="A604" s="84"/>
      <c r="B604" s="85"/>
      <c r="C604" s="84"/>
      <c r="D604" s="84"/>
      <c r="E604" s="86"/>
      <c r="F604" s="84"/>
      <c r="G604" s="85"/>
      <c r="H604" s="84"/>
    </row>
    <row r="605" customFormat="false" ht="15" hidden="false" customHeight="false" outlineLevel="0" collapsed="false">
      <c r="A605" s="84"/>
      <c r="B605" s="85"/>
      <c r="C605" s="84"/>
      <c r="D605" s="84"/>
      <c r="E605" s="86"/>
      <c r="F605" s="84"/>
      <c r="G605" s="85"/>
      <c r="H605" s="84"/>
    </row>
    <row r="606" customFormat="false" ht="15" hidden="false" customHeight="false" outlineLevel="0" collapsed="false">
      <c r="A606" s="84"/>
      <c r="B606" s="85"/>
      <c r="C606" s="84"/>
      <c r="D606" s="84"/>
      <c r="E606" s="86"/>
      <c r="F606" s="84"/>
      <c r="G606" s="85"/>
      <c r="H606" s="84"/>
    </row>
    <row r="607" customFormat="false" ht="15" hidden="false" customHeight="false" outlineLevel="0" collapsed="false">
      <c r="A607" s="84"/>
      <c r="B607" s="85"/>
      <c r="C607" s="84"/>
      <c r="D607" s="84"/>
      <c r="E607" s="86"/>
      <c r="F607" s="84"/>
      <c r="G607" s="85"/>
      <c r="H607" s="84"/>
    </row>
    <row r="608" customFormat="false" ht="15" hidden="false" customHeight="false" outlineLevel="0" collapsed="false">
      <c r="A608" s="84"/>
      <c r="B608" s="85"/>
      <c r="C608" s="84"/>
      <c r="D608" s="84"/>
      <c r="E608" s="86"/>
      <c r="F608" s="84"/>
      <c r="G608" s="85"/>
      <c r="H608" s="84"/>
    </row>
    <row r="609" customFormat="false" ht="15" hidden="false" customHeight="false" outlineLevel="0" collapsed="false">
      <c r="A609" s="84"/>
      <c r="B609" s="85"/>
      <c r="C609" s="84"/>
      <c r="D609" s="84"/>
      <c r="E609" s="86"/>
      <c r="F609" s="84"/>
      <c r="G609" s="85"/>
      <c r="H609" s="84"/>
    </row>
    <row r="610" customFormat="false" ht="15" hidden="false" customHeight="false" outlineLevel="0" collapsed="false">
      <c r="A610" s="84"/>
      <c r="B610" s="85"/>
      <c r="C610" s="84"/>
      <c r="D610" s="84"/>
      <c r="E610" s="86"/>
      <c r="F610" s="84"/>
      <c r="G610" s="85"/>
      <c r="H610" s="84"/>
    </row>
    <row r="611" customFormat="false" ht="15" hidden="false" customHeight="false" outlineLevel="0" collapsed="false">
      <c r="A611" s="84"/>
      <c r="B611" s="85"/>
      <c r="C611" s="84"/>
      <c r="D611" s="84"/>
      <c r="E611" s="86"/>
      <c r="F611" s="84"/>
      <c r="G611" s="85"/>
      <c r="H611" s="84"/>
    </row>
    <row r="612" customFormat="false" ht="15" hidden="false" customHeight="false" outlineLevel="0" collapsed="false">
      <c r="A612" s="84"/>
      <c r="B612" s="85"/>
      <c r="C612" s="84"/>
      <c r="D612" s="84"/>
      <c r="E612" s="86"/>
      <c r="F612" s="84"/>
      <c r="G612" s="85"/>
      <c r="H612" s="84"/>
    </row>
    <row r="613" customFormat="false" ht="15" hidden="false" customHeight="false" outlineLevel="0" collapsed="false">
      <c r="A613" s="84"/>
      <c r="B613" s="85"/>
      <c r="C613" s="84"/>
      <c r="D613" s="84"/>
      <c r="E613" s="86"/>
      <c r="F613" s="84"/>
      <c r="G613" s="85"/>
      <c r="H613" s="84"/>
    </row>
    <row r="614" customFormat="false" ht="15" hidden="false" customHeight="false" outlineLevel="0" collapsed="false">
      <c r="A614" s="84"/>
      <c r="B614" s="85"/>
      <c r="C614" s="84"/>
      <c r="D614" s="84"/>
      <c r="E614" s="86"/>
      <c r="F614" s="84"/>
      <c r="G614" s="85"/>
      <c r="H614" s="84"/>
    </row>
    <row r="615" customFormat="false" ht="15" hidden="false" customHeight="false" outlineLevel="0" collapsed="false">
      <c r="A615" s="84"/>
      <c r="B615" s="85"/>
      <c r="C615" s="84"/>
      <c r="D615" s="84"/>
      <c r="E615" s="86"/>
      <c r="F615" s="84"/>
      <c r="G615" s="85"/>
      <c r="H615" s="84"/>
    </row>
    <row r="616" customFormat="false" ht="15" hidden="false" customHeight="false" outlineLevel="0" collapsed="false">
      <c r="A616" s="84"/>
      <c r="B616" s="85"/>
      <c r="C616" s="84"/>
      <c r="D616" s="84"/>
      <c r="E616" s="86"/>
      <c r="F616" s="84"/>
      <c r="G616" s="85"/>
      <c r="H616" s="84"/>
    </row>
    <row r="617" customFormat="false" ht="15" hidden="false" customHeight="false" outlineLevel="0" collapsed="false">
      <c r="A617" s="84"/>
      <c r="B617" s="85"/>
      <c r="C617" s="84"/>
      <c r="D617" s="84"/>
      <c r="E617" s="86"/>
      <c r="F617" s="84"/>
      <c r="G617" s="85"/>
      <c r="H617" s="84"/>
    </row>
    <row r="618" customFormat="false" ht="15" hidden="false" customHeight="false" outlineLevel="0" collapsed="false">
      <c r="A618" s="84"/>
      <c r="B618" s="85"/>
      <c r="C618" s="84"/>
      <c r="D618" s="84"/>
      <c r="E618" s="86"/>
      <c r="F618" s="84"/>
      <c r="G618" s="85"/>
      <c r="H618" s="84"/>
    </row>
    <row r="619" customFormat="false" ht="15" hidden="false" customHeight="false" outlineLevel="0" collapsed="false">
      <c r="A619" s="84"/>
      <c r="B619" s="85"/>
      <c r="C619" s="84"/>
      <c r="D619" s="84"/>
      <c r="E619" s="86"/>
      <c r="F619" s="84"/>
      <c r="G619" s="85"/>
      <c r="H619" s="84"/>
    </row>
    <row r="620" customFormat="false" ht="15" hidden="false" customHeight="false" outlineLevel="0" collapsed="false">
      <c r="A620" s="84"/>
      <c r="B620" s="85"/>
      <c r="C620" s="84"/>
      <c r="D620" s="84"/>
      <c r="E620" s="86"/>
      <c r="F620" s="84"/>
      <c r="G620" s="85"/>
      <c r="H620" s="84"/>
    </row>
    <row r="621" customFormat="false" ht="15" hidden="false" customHeight="false" outlineLevel="0" collapsed="false">
      <c r="A621" s="84"/>
      <c r="B621" s="85"/>
      <c r="C621" s="84"/>
      <c r="D621" s="84"/>
      <c r="E621" s="86"/>
      <c r="F621" s="84"/>
      <c r="G621" s="85"/>
      <c r="H621" s="84"/>
    </row>
    <row r="622" customFormat="false" ht="15" hidden="false" customHeight="false" outlineLevel="0" collapsed="false">
      <c r="A622" s="84"/>
      <c r="B622" s="85"/>
      <c r="C622" s="84"/>
      <c r="D622" s="84"/>
      <c r="E622" s="86"/>
      <c r="F622" s="84"/>
      <c r="G622" s="85"/>
      <c r="H622" s="84"/>
    </row>
    <row r="623" customFormat="false" ht="15" hidden="false" customHeight="false" outlineLevel="0" collapsed="false">
      <c r="A623" s="84"/>
      <c r="B623" s="85"/>
      <c r="C623" s="84"/>
      <c r="D623" s="84"/>
      <c r="E623" s="86"/>
      <c r="F623" s="84"/>
      <c r="G623" s="85"/>
      <c r="H623" s="84"/>
    </row>
    <row r="624" customFormat="false" ht="15" hidden="false" customHeight="false" outlineLevel="0" collapsed="false">
      <c r="A624" s="84"/>
      <c r="B624" s="85"/>
      <c r="C624" s="84"/>
      <c r="D624" s="84"/>
      <c r="E624" s="86"/>
      <c r="F624" s="84"/>
      <c r="G624" s="85"/>
      <c r="H624" s="84"/>
    </row>
    <row r="625" customFormat="false" ht="15" hidden="false" customHeight="false" outlineLevel="0" collapsed="false">
      <c r="A625" s="84"/>
      <c r="B625" s="85"/>
      <c r="C625" s="84"/>
      <c r="D625" s="84"/>
      <c r="E625" s="86"/>
      <c r="F625" s="84"/>
      <c r="G625" s="85"/>
      <c r="H625" s="84"/>
    </row>
    <row r="626" customFormat="false" ht="15" hidden="false" customHeight="false" outlineLevel="0" collapsed="false">
      <c r="A626" s="84"/>
      <c r="B626" s="85"/>
      <c r="C626" s="84"/>
      <c r="D626" s="84"/>
      <c r="E626" s="86"/>
      <c r="F626" s="84"/>
      <c r="G626" s="85"/>
      <c r="H626" s="84"/>
    </row>
    <row r="627" customFormat="false" ht="15" hidden="false" customHeight="false" outlineLevel="0" collapsed="false">
      <c r="A627" s="84"/>
      <c r="B627" s="85"/>
      <c r="C627" s="84"/>
      <c r="D627" s="84"/>
      <c r="E627" s="86"/>
      <c r="F627" s="84"/>
      <c r="G627" s="85"/>
      <c r="H627" s="84"/>
    </row>
    <row r="628" customFormat="false" ht="15" hidden="false" customHeight="false" outlineLevel="0" collapsed="false">
      <c r="A628" s="84"/>
      <c r="B628" s="85"/>
      <c r="C628" s="84"/>
      <c r="D628" s="84"/>
      <c r="E628" s="86"/>
      <c r="F628" s="84"/>
      <c r="G628" s="85"/>
      <c r="H628" s="84"/>
    </row>
    <row r="629" customFormat="false" ht="15" hidden="false" customHeight="false" outlineLevel="0" collapsed="false">
      <c r="A629" s="84"/>
      <c r="B629" s="85"/>
      <c r="C629" s="84"/>
      <c r="D629" s="84"/>
      <c r="E629" s="86"/>
      <c r="F629" s="84"/>
      <c r="G629" s="85"/>
      <c r="H629" s="84"/>
    </row>
    <row r="630" customFormat="false" ht="15" hidden="false" customHeight="false" outlineLevel="0" collapsed="false">
      <c r="A630" s="84"/>
      <c r="B630" s="85"/>
      <c r="C630" s="84"/>
      <c r="D630" s="84"/>
      <c r="E630" s="86"/>
      <c r="F630" s="84"/>
      <c r="G630" s="85"/>
      <c r="H630" s="84"/>
    </row>
    <row r="631" customFormat="false" ht="15" hidden="false" customHeight="false" outlineLevel="0" collapsed="false">
      <c r="A631" s="84"/>
      <c r="B631" s="85"/>
      <c r="C631" s="84"/>
      <c r="D631" s="84"/>
      <c r="E631" s="86"/>
      <c r="F631" s="84"/>
      <c r="G631" s="85"/>
      <c r="H631" s="84"/>
    </row>
    <row r="632" customFormat="false" ht="15" hidden="false" customHeight="false" outlineLevel="0" collapsed="false">
      <c r="A632" s="84"/>
      <c r="B632" s="85"/>
      <c r="C632" s="84"/>
      <c r="D632" s="84"/>
      <c r="E632" s="86"/>
      <c r="F632" s="84"/>
      <c r="G632" s="85"/>
      <c r="H632" s="84"/>
    </row>
    <row r="633" customFormat="false" ht="15" hidden="false" customHeight="false" outlineLevel="0" collapsed="false">
      <c r="A633" s="84"/>
      <c r="B633" s="85"/>
      <c r="C633" s="84"/>
      <c r="D633" s="84"/>
      <c r="E633" s="86"/>
      <c r="F633" s="84"/>
      <c r="G633" s="85"/>
      <c r="H633" s="84"/>
    </row>
    <row r="634" customFormat="false" ht="15" hidden="false" customHeight="false" outlineLevel="0" collapsed="false">
      <c r="A634" s="84"/>
      <c r="B634" s="85"/>
      <c r="C634" s="84"/>
      <c r="D634" s="84"/>
      <c r="E634" s="86"/>
      <c r="F634" s="84"/>
      <c r="G634" s="85"/>
      <c r="H634" s="84"/>
    </row>
    <row r="635" customFormat="false" ht="15" hidden="false" customHeight="false" outlineLevel="0" collapsed="false">
      <c r="A635" s="84"/>
      <c r="B635" s="85"/>
      <c r="C635" s="84"/>
      <c r="D635" s="84"/>
      <c r="E635" s="86"/>
      <c r="F635" s="84"/>
      <c r="G635" s="85"/>
      <c r="H635" s="84"/>
    </row>
    <row r="636" customFormat="false" ht="15" hidden="false" customHeight="false" outlineLevel="0" collapsed="false">
      <c r="A636" s="84"/>
      <c r="B636" s="85"/>
      <c r="C636" s="84"/>
      <c r="D636" s="84"/>
      <c r="E636" s="86"/>
      <c r="F636" s="84"/>
      <c r="G636" s="85"/>
      <c r="H636" s="84"/>
    </row>
    <row r="637" customFormat="false" ht="15" hidden="false" customHeight="false" outlineLevel="0" collapsed="false">
      <c r="A637" s="84"/>
      <c r="B637" s="85"/>
      <c r="C637" s="84"/>
      <c r="D637" s="84"/>
      <c r="E637" s="86"/>
      <c r="F637" s="84"/>
      <c r="G637" s="85"/>
      <c r="H637" s="84"/>
    </row>
    <row r="638" customFormat="false" ht="15" hidden="false" customHeight="false" outlineLevel="0" collapsed="false">
      <c r="A638" s="84"/>
      <c r="B638" s="85"/>
      <c r="C638" s="84"/>
      <c r="D638" s="84"/>
      <c r="E638" s="86"/>
      <c r="F638" s="84"/>
      <c r="G638" s="85"/>
      <c r="H638" s="84"/>
    </row>
    <row r="639" customFormat="false" ht="15" hidden="false" customHeight="false" outlineLevel="0" collapsed="false">
      <c r="A639" s="84"/>
      <c r="B639" s="85"/>
      <c r="C639" s="84"/>
      <c r="D639" s="84"/>
      <c r="E639" s="86"/>
      <c r="F639" s="84"/>
      <c r="G639" s="85"/>
      <c r="H639" s="84"/>
    </row>
    <row r="640" customFormat="false" ht="15" hidden="false" customHeight="false" outlineLevel="0" collapsed="false">
      <c r="A640" s="84"/>
      <c r="B640" s="85"/>
      <c r="C640" s="84"/>
      <c r="D640" s="84"/>
      <c r="E640" s="86"/>
      <c r="F640" s="84"/>
      <c r="G640" s="85"/>
      <c r="H640" s="84"/>
    </row>
    <row r="641" customFormat="false" ht="15" hidden="false" customHeight="false" outlineLevel="0" collapsed="false">
      <c r="A641" s="84"/>
      <c r="B641" s="85"/>
      <c r="C641" s="84"/>
      <c r="D641" s="84"/>
      <c r="E641" s="86"/>
      <c r="F641" s="84"/>
      <c r="G641" s="85"/>
      <c r="H641" s="84"/>
    </row>
    <row r="642" customFormat="false" ht="15" hidden="false" customHeight="false" outlineLevel="0" collapsed="false">
      <c r="A642" s="84"/>
      <c r="B642" s="85"/>
      <c r="C642" s="84"/>
      <c r="D642" s="84"/>
      <c r="E642" s="86"/>
      <c r="F642" s="84"/>
      <c r="G642" s="85"/>
      <c r="H642" s="84"/>
    </row>
    <row r="643" customFormat="false" ht="15" hidden="false" customHeight="false" outlineLevel="0" collapsed="false">
      <c r="A643" s="84"/>
      <c r="B643" s="85"/>
      <c r="C643" s="84"/>
      <c r="D643" s="84"/>
      <c r="E643" s="86"/>
      <c r="F643" s="84"/>
      <c r="G643" s="85"/>
      <c r="H643" s="84"/>
    </row>
    <row r="644" customFormat="false" ht="15" hidden="false" customHeight="false" outlineLevel="0" collapsed="false">
      <c r="A644" s="84"/>
      <c r="B644" s="85"/>
      <c r="C644" s="84"/>
      <c r="D644" s="84"/>
      <c r="E644" s="86"/>
      <c r="F644" s="84"/>
      <c r="G644" s="85"/>
      <c r="H644" s="84"/>
    </row>
    <row r="645" customFormat="false" ht="15" hidden="false" customHeight="false" outlineLevel="0" collapsed="false">
      <c r="A645" s="84"/>
      <c r="B645" s="85"/>
      <c r="C645" s="84"/>
      <c r="D645" s="84"/>
      <c r="E645" s="86"/>
      <c r="F645" s="84"/>
      <c r="G645" s="85"/>
      <c r="H645" s="84"/>
    </row>
    <row r="646" customFormat="false" ht="15" hidden="false" customHeight="false" outlineLevel="0" collapsed="false">
      <c r="A646" s="84"/>
      <c r="B646" s="85"/>
      <c r="C646" s="84"/>
      <c r="D646" s="84"/>
      <c r="E646" s="86"/>
      <c r="F646" s="84"/>
      <c r="G646" s="85"/>
      <c r="H646" s="84"/>
    </row>
    <row r="647" customFormat="false" ht="15" hidden="false" customHeight="false" outlineLevel="0" collapsed="false">
      <c r="A647" s="84"/>
      <c r="B647" s="85"/>
      <c r="C647" s="84"/>
      <c r="D647" s="84"/>
      <c r="E647" s="86"/>
      <c r="F647" s="84"/>
      <c r="G647" s="85"/>
      <c r="H647" s="84"/>
    </row>
    <row r="648" customFormat="false" ht="15" hidden="false" customHeight="false" outlineLevel="0" collapsed="false">
      <c r="A648" s="84"/>
      <c r="B648" s="85"/>
      <c r="C648" s="84"/>
      <c r="D648" s="84"/>
      <c r="E648" s="86"/>
      <c r="F648" s="84"/>
      <c r="G648" s="85"/>
      <c r="H648" s="84"/>
    </row>
    <row r="649" customFormat="false" ht="15" hidden="false" customHeight="false" outlineLevel="0" collapsed="false">
      <c r="A649" s="84"/>
      <c r="B649" s="85"/>
      <c r="C649" s="84"/>
      <c r="D649" s="84"/>
      <c r="E649" s="86"/>
      <c r="F649" s="84"/>
      <c r="G649" s="85"/>
      <c r="H649" s="84"/>
    </row>
    <row r="650" customFormat="false" ht="15" hidden="false" customHeight="false" outlineLevel="0" collapsed="false">
      <c r="A650" s="84"/>
      <c r="B650" s="85"/>
      <c r="C650" s="84"/>
      <c r="D650" s="84"/>
      <c r="E650" s="86"/>
      <c r="F650" s="84"/>
      <c r="G650" s="85"/>
      <c r="H650" s="84"/>
    </row>
    <row r="651" customFormat="false" ht="15" hidden="false" customHeight="false" outlineLevel="0" collapsed="false">
      <c r="A651" s="84"/>
      <c r="B651" s="85"/>
      <c r="C651" s="84"/>
      <c r="D651" s="84"/>
      <c r="E651" s="86"/>
      <c r="F651" s="84"/>
      <c r="G651" s="85"/>
      <c r="H651" s="84"/>
    </row>
    <row r="652" customFormat="false" ht="15" hidden="false" customHeight="false" outlineLevel="0" collapsed="false">
      <c r="A652" s="84"/>
      <c r="B652" s="85"/>
      <c r="C652" s="84"/>
      <c r="D652" s="84"/>
      <c r="E652" s="86"/>
      <c r="F652" s="84"/>
      <c r="G652" s="85"/>
      <c r="H652" s="84"/>
    </row>
    <row r="653" customFormat="false" ht="15" hidden="false" customHeight="false" outlineLevel="0" collapsed="false">
      <c r="A653" s="84"/>
      <c r="B653" s="85"/>
      <c r="C653" s="84"/>
      <c r="D653" s="84"/>
      <c r="E653" s="86"/>
      <c r="F653" s="84"/>
      <c r="G653" s="85"/>
      <c r="H653" s="84"/>
    </row>
    <row r="654" customFormat="false" ht="15" hidden="false" customHeight="false" outlineLevel="0" collapsed="false">
      <c r="A654" s="84"/>
      <c r="B654" s="85"/>
      <c r="C654" s="84"/>
      <c r="D654" s="84"/>
      <c r="E654" s="86"/>
      <c r="F654" s="84"/>
      <c r="G654" s="85"/>
      <c r="H654" s="84"/>
    </row>
    <row r="655" customFormat="false" ht="15" hidden="false" customHeight="false" outlineLevel="0" collapsed="false">
      <c r="A655" s="84"/>
      <c r="B655" s="85"/>
      <c r="C655" s="84"/>
      <c r="D655" s="84"/>
      <c r="E655" s="86"/>
      <c r="F655" s="84"/>
      <c r="G655" s="85"/>
      <c r="H655" s="84"/>
    </row>
    <row r="656" customFormat="false" ht="15" hidden="false" customHeight="false" outlineLevel="0" collapsed="false">
      <c r="A656" s="84"/>
      <c r="B656" s="85"/>
      <c r="C656" s="84"/>
      <c r="D656" s="84"/>
      <c r="E656" s="86"/>
      <c r="F656" s="84"/>
      <c r="G656" s="85"/>
      <c r="H656" s="84"/>
    </row>
    <row r="657" customFormat="false" ht="15" hidden="false" customHeight="false" outlineLevel="0" collapsed="false">
      <c r="A657" s="84"/>
      <c r="B657" s="85"/>
      <c r="C657" s="84"/>
      <c r="D657" s="84"/>
      <c r="E657" s="86"/>
      <c r="F657" s="84"/>
      <c r="G657" s="85"/>
      <c r="H657" s="84"/>
    </row>
    <row r="658" customFormat="false" ht="15" hidden="false" customHeight="false" outlineLevel="0" collapsed="false">
      <c r="A658" s="84"/>
      <c r="B658" s="85"/>
      <c r="C658" s="84"/>
      <c r="D658" s="84"/>
      <c r="E658" s="86"/>
      <c r="F658" s="84"/>
      <c r="G658" s="85"/>
      <c r="H658" s="84"/>
    </row>
    <row r="659" customFormat="false" ht="15" hidden="false" customHeight="false" outlineLevel="0" collapsed="false">
      <c r="A659" s="84"/>
      <c r="B659" s="85"/>
      <c r="C659" s="84"/>
      <c r="D659" s="84"/>
      <c r="E659" s="86"/>
      <c r="F659" s="84"/>
      <c r="G659" s="85"/>
      <c r="H659" s="84"/>
    </row>
    <row r="660" customFormat="false" ht="15" hidden="false" customHeight="false" outlineLevel="0" collapsed="false">
      <c r="A660" s="84"/>
      <c r="B660" s="85"/>
      <c r="C660" s="84"/>
      <c r="D660" s="84"/>
      <c r="E660" s="86"/>
      <c r="F660" s="84"/>
      <c r="G660" s="85"/>
      <c r="H660" s="84"/>
    </row>
    <row r="661" customFormat="false" ht="15" hidden="false" customHeight="false" outlineLevel="0" collapsed="false">
      <c r="A661" s="84"/>
      <c r="B661" s="85"/>
      <c r="C661" s="84"/>
      <c r="D661" s="84"/>
      <c r="E661" s="86"/>
      <c r="F661" s="84"/>
      <c r="G661" s="85"/>
      <c r="H661" s="84"/>
    </row>
    <row r="662" customFormat="false" ht="15" hidden="false" customHeight="false" outlineLevel="0" collapsed="false">
      <c r="A662" s="84"/>
      <c r="B662" s="85"/>
      <c r="C662" s="84"/>
      <c r="D662" s="84"/>
      <c r="E662" s="86"/>
      <c r="F662" s="84"/>
      <c r="G662" s="85"/>
      <c r="H662" s="84"/>
    </row>
    <row r="663" customFormat="false" ht="15" hidden="false" customHeight="false" outlineLevel="0" collapsed="false">
      <c r="A663" s="84"/>
      <c r="B663" s="85"/>
      <c r="C663" s="84"/>
      <c r="D663" s="84"/>
      <c r="E663" s="86"/>
      <c r="F663" s="84"/>
      <c r="G663" s="85"/>
      <c r="H663" s="84"/>
    </row>
    <row r="664" customFormat="false" ht="15" hidden="false" customHeight="false" outlineLevel="0" collapsed="false">
      <c r="A664" s="84"/>
      <c r="B664" s="85"/>
      <c r="C664" s="84"/>
      <c r="D664" s="84"/>
      <c r="E664" s="86"/>
      <c r="F664" s="84"/>
      <c r="G664" s="85"/>
      <c r="H664" s="84"/>
    </row>
    <row r="665" customFormat="false" ht="15" hidden="false" customHeight="false" outlineLevel="0" collapsed="false">
      <c r="A665" s="84"/>
      <c r="B665" s="85"/>
      <c r="C665" s="84"/>
      <c r="D665" s="84"/>
      <c r="E665" s="86"/>
      <c r="F665" s="84"/>
      <c r="G665" s="85"/>
      <c r="H665" s="84"/>
    </row>
    <row r="666" customFormat="false" ht="15" hidden="false" customHeight="false" outlineLevel="0" collapsed="false">
      <c r="A666" s="84"/>
      <c r="B666" s="85"/>
      <c r="C666" s="84"/>
      <c r="D666" s="84"/>
      <c r="E666" s="86"/>
      <c r="F666" s="84"/>
      <c r="G666" s="85"/>
      <c r="H666" s="84"/>
    </row>
    <row r="667" customFormat="false" ht="15" hidden="false" customHeight="false" outlineLevel="0" collapsed="false">
      <c r="A667" s="84"/>
      <c r="B667" s="85"/>
      <c r="C667" s="84"/>
      <c r="D667" s="84"/>
      <c r="E667" s="86"/>
      <c r="F667" s="84"/>
      <c r="G667" s="85"/>
      <c r="H667" s="84"/>
    </row>
    <row r="668" customFormat="false" ht="15" hidden="false" customHeight="false" outlineLevel="0" collapsed="false">
      <c r="A668" s="84"/>
      <c r="B668" s="85"/>
      <c r="C668" s="84"/>
      <c r="D668" s="84"/>
      <c r="E668" s="86"/>
      <c r="F668" s="84"/>
      <c r="G668" s="85"/>
      <c r="H668" s="84"/>
    </row>
    <row r="669" customFormat="false" ht="15" hidden="false" customHeight="false" outlineLevel="0" collapsed="false">
      <c r="A669" s="84"/>
      <c r="B669" s="85"/>
      <c r="C669" s="84"/>
      <c r="D669" s="84"/>
      <c r="E669" s="86"/>
      <c r="F669" s="84"/>
      <c r="G669" s="85"/>
      <c r="H669" s="84"/>
    </row>
    <row r="670" customFormat="false" ht="15" hidden="false" customHeight="false" outlineLevel="0" collapsed="false">
      <c r="A670" s="84"/>
      <c r="B670" s="85"/>
      <c r="C670" s="84"/>
      <c r="D670" s="84"/>
      <c r="E670" s="86"/>
      <c r="F670" s="84"/>
      <c r="G670" s="85"/>
      <c r="H670" s="84"/>
    </row>
    <row r="671" customFormat="false" ht="15" hidden="false" customHeight="false" outlineLevel="0" collapsed="false">
      <c r="A671" s="84"/>
      <c r="B671" s="85"/>
      <c r="C671" s="84"/>
      <c r="D671" s="84"/>
      <c r="E671" s="86"/>
      <c r="F671" s="84"/>
      <c r="G671" s="85"/>
      <c r="H671" s="84"/>
    </row>
    <row r="672" customFormat="false" ht="15" hidden="false" customHeight="false" outlineLevel="0" collapsed="false">
      <c r="A672" s="84"/>
      <c r="B672" s="85"/>
      <c r="C672" s="84"/>
      <c r="D672" s="84"/>
      <c r="E672" s="86"/>
      <c r="F672" s="84"/>
      <c r="G672" s="85"/>
      <c r="H672" s="84"/>
    </row>
    <row r="673" customFormat="false" ht="15" hidden="false" customHeight="false" outlineLevel="0" collapsed="false">
      <c r="A673" s="84"/>
      <c r="B673" s="85"/>
      <c r="C673" s="84"/>
      <c r="D673" s="84"/>
      <c r="E673" s="86"/>
      <c r="F673" s="84"/>
      <c r="G673" s="85"/>
      <c r="H673" s="84"/>
    </row>
    <row r="674" customFormat="false" ht="15" hidden="false" customHeight="false" outlineLevel="0" collapsed="false">
      <c r="A674" s="84"/>
      <c r="B674" s="85"/>
      <c r="C674" s="84"/>
      <c r="D674" s="84"/>
      <c r="E674" s="86"/>
      <c r="F674" s="84"/>
      <c r="G674" s="85"/>
      <c r="H674" s="84"/>
    </row>
    <row r="675" customFormat="false" ht="15" hidden="false" customHeight="false" outlineLevel="0" collapsed="false">
      <c r="A675" s="84"/>
      <c r="B675" s="85"/>
      <c r="C675" s="84"/>
      <c r="D675" s="84"/>
      <c r="E675" s="86"/>
      <c r="F675" s="84"/>
      <c r="G675" s="85"/>
      <c r="H675" s="84"/>
    </row>
    <row r="676" customFormat="false" ht="15" hidden="false" customHeight="false" outlineLevel="0" collapsed="false">
      <c r="A676" s="84"/>
      <c r="B676" s="85"/>
      <c r="C676" s="84"/>
      <c r="D676" s="84"/>
      <c r="E676" s="86"/>
      <c r="F676" s="84"/>
      <c r="G676" s="85"/>
      <c r="H676" s="84"/>
    </row>
    <row r="677" customFormat="false" ht="15" hidden="false" customHeight="false" outlineLevel="0" collapsed="false">
      <c r="A677" s="84"/>
      <c r="B677" s="85"/>
      <c r="C677" s="84"/>
      <c r="D677" s="84"/>
      <c r="E677" s="86"/>
      <c r="F677" s="84"/>
      <c r="G677" s="85"/>
      <c r="H677" s="84"/>
    </row>
    <row r="678" customFormat="false" ht="15" hidden="false" customHeight="false" outlineLevel="0" collapsed="false">
      <c r="A678" s="84"/>
      <c r="B678" s="85"/>
      <c r="C678" s="84"/>
      <c r="D678" s="84"/>
      <c r="E678" s="86"/>
      <c r="F678" s="84"/>
      <c r="G678" s="85"/>
      <c r="H678" s="84"/>
    </row>
    <row r="679" customFormat="false" ht="15" hidden="false" customHeight="false" outlineLevel="0" collapsed="false">
      <c r="A679" s="84"/>
      <c r="B679" s="85"/>
      <c r="C679" s="84"/>
      <c r="D679" s="84"/>
      <c r="E679" s="86"/>
      <c r="F679" s="84"/>
      <c r="G679" s="85"/>
      <c r="H679" s="84"/>
    </row>
    <row r="680" customFormat="false" ht="15" hidden="false" customHeight="false" outlineLevel="0" collapsed="false">
      <c r="A680" s="84"/>
      <c r="B680" s="85"/>
      <c r="C680" s="84"/>
      <c r="D680" s="84"/>
      <c r="E680" s="86"/>
      <c r="F680" s="84"/>
      <c r="G680" s="85"/>
      <c r="H680" s="84"/>
    </row>
    <row r="681" customFormat="false" ht="15" hidden="false" customHeight="false" outlineLevel="0" collapsed="false">
      <c r="A681" s="84"/>
      <c r="B681" s="85"/>
      <c r="C681" s="84"/>
      <c r="D681" s="84"/>
      <c r="E681" s="86"/>
      <c r="F681" s="84"/>
      <c r="G681" s="85"/>
      <c r="H681" s="84"/>
    </row>
    <row r="682" customFormat="false" ht="15" hidden="false" customHeight="false" outlineLevel="0" collapsed="false">
      <c r="A682" s="84"/>
      <c r="B682" s="85"/>
      <c r="C682" s="84"/>
      <c r="D682" s="84"/>
      <c r="E682" s="86"/>
      <c r="F682" s="84"/>
      <c r="G682" s="85"/>
      <c r="H682" s="84"/>
    </row>
    <row r="683" customFormat="false" ht="15" hidden="false" customHeight="false" outlineLevel="0" collapsed="false">
      <c r="A683" s="84"/>
      <c r="B683" s="85"/>
      <c r="C683" s="84"/>
      <c r="D683" s="84"/>
      <c r="E683" s="86"/>
      <c r="F683" s="84"/>
      <c r="G683" s="85"/>
      <c r="H683" s="84"/>
    </row>
    <row r="684" customFormat="false" ht="15" hidden="false" customHeight="false" outlineLevel="0" collapsed="false">
      <c r="A684" s="84"/>
      <c r="B684" s="85"/>
      <c r="C684" s="84"/>
      <c r="D684" s="84"/>
      <c r="E684" s="86"/>
      <c r="F684" s="84"/>
      <c r="G684" s="85"/>
      <c r="H684" s="84"/>
    </row>
    <row r="685" customFormat="false" ht="15" hidden="false" customHeight="false" outlineLevel="0" collapsed="false">
      <c r="A685" s="84"/>
      <c r="B685" s="85"/>
      <c r="C685" s="84"/>
      <c r="D685" s="84"/>
      <c r="E685" s="86"/>
      <c r="F685" s="84"/>
      <c r="G685" s="85"/>
      <c r="H685" s="84"/>
    </row>
    <row r="686" customFormat="false" ht="15" hidden="false" customHeight="false" outlineLevel="0" collapsed="false">
      <c r="A686" s="84"/>
      <c r="B686" s="85"/>
      <c r="C686" s="84"/>
      <c r="D686" s="84"/>
      <c r="E686" s="86"/>
      <c r="F686" s="84"/>
      <c r="G686" s="85"/>
      <c r="H686" s="84"/>
    </row>
    <row r="687" customFormat="false" ht="15" hidden="false" customHeight="false" outlineLevel="0" collapsed="false">
      <c r="A687" s="84"/>
      <c r="B687" s="85"/>
      <c r="C687" s="84"/>
      <c r="D687" s="84"/>
      <c r="E687" s="86"/>
      <c r="F687" s="84"/>
      <c r="G687" s="85"/>
      <c r="H687" s="84"/>
    </row>
    <row r="688" customFormat="false" ht="15" hidden="false" customHeight="false" outlineLevel="0" collapsed="false">
      <c r="A688" s="84"/>
      <c r="B688" s="85"/>
      <c r="C688" s="84"/>
      <c r="D688" s="84"/>
      <c r="E688" s="86"/>
      <c r="F688" s="84"/>
      <c r="G688" s="85"/>
      <c r="H688" s="84"/>
    </row>
    <row r="689" customFormat="false" ht="15" hidden="false" customHeight="false" outlineLevel="0" collapsed="false">
      <c r="A689" s="84"/>
      <c r="B689" s="85"/>
      <c r="C689" s="84"/>
      <c r="D689" s="84"/>
      <c r="E689" s="86"/>
      <c r="F689" s="84"/>
      <c r="G689" s="85"/>
      <c r="H689" s="84"/>
    </row>
    <row r="690" customFormat="false" ht="15" hidden="false" customHeight="false" outlineLevel="0" collapsed="false">
      <c r="A690" s="84"/>
      <c r="B690" s="85"/>
      <c r="C690" s="84"/>
      <c r="D690" s="84"/>
      <c r="E690" s="86"/>
      <c r="F690" s="84"/>
      <c r="G690" s="85"/>
      <c r="H690" s="84"/>
    </row>
    <row r="691" customFormat="false" ht="15" hidden="false" customHeight="false" outlineLevel="0" collapsed="false">
      <c r="A691" s="84"/>
      <c r="B691" s="85"/>
      <c r="C691" s="84"/>
      <c r="D691" s="84"/>
      <c r="E691" s="86"/>
      <c r="F691" s="84"/>
      <c r="G691" s="85"/>
      <c r="H691" s="84"/>
    </row>
    <row r="692" customFormat="false" ht="15" hidden="false" customHeight="false" outlineLevel="0" collapsed="false">
      <c r="A692" s="84"/>
      <c r="B692" s="85"/>
      <c r="C692" s="84"/>
      <c r="D692" s="84"/>
      <c r="E692" s="86"/>
      <c r="F692" s="84"/>
      <c r="G692" s="85"/>
      <c r="H692" s="84"/>
    </row>
    <row r="693" customFormat="false" ht="15" hidden="false" customHeight="false" outlineLevel="0" collapsed="false">
      <c r="A693" s="84"/>
      <c r="B693" s="85"/>
      <c r="C693" s="84"/>
      <c r="D693" s="84"/>
      <c r="E693" s="86"/>
      <c r="F693" s="84"/>
      <c r="G693" s="85"/>
      <c r="H693" s="84"/>
    </row>
    <row r="694" customFormat="false" ht="15" hidden="false" customHeight="false" outlineLevel="0" collapsed="false">
      <c r="A694" s="84"/>
      <c r="B694" s="85"/>
      <c r="C694" s="84"/>
      <c r="D694" s="84"/>
      <c r="E694" s="86"/>
      <c r="F694" s="84"/>
      <c r="G694" s="85"/>
      <c r="H694" s="84"/>
    </row>
    <row r="695" customFormat="false" ht="15" hidden="false" customHeight="false" outlineLevel="0" collapsed="false">
      <c r="A695" s="84"/>
      <c r="B695" s="85"/>
      <c r="C695" s="84"/>
      <c r="D695" s="84"/>
      <c r="E695" s="86"/>
      <c r="F695" s="84"/>
      <c r="G695" s="85"/>
      <c r="H695" s="84"/>
    </row>
    <row r="696" customFormat="false" ht="15" hidden="false" customHeight="false" outlineLevel="0" collapsed="false">
      <c r="A696" s="84"/>
      <c r="B696" s="85"/>
      <c r="C696" s="84"/>
      <c r="D696" s="84"/>
      <c r="E696" s="86"/>
      <c r="F696" s="84"/>
      <c r="G696" s="85"/>
      <c r="H696" s="84"/>
    </row>
    <row r="697" customFormat="false" ht="15" hidden="false" customHeight="false" outlineLevel="0" collapsed="false">
      <c r="A697" s="84"/>
      <c r="B697" s="85"/>
      <c r="C697" s="84"/>
      <c r="D697" s="84"/>
      <c r="E697" s="86"/>
      <c r="F697" s="84"/>
      <c r="G697" s="85"/>
      <c r="H697" s="84"/>
    </row>
    <row r="698" customFormat="false" ht="15" hidden="false" customHeight="false" outlineLevel="0" collapsed="false">
      <c r="A698" s="84"/>
      <c r="B698" s="85"/>
      <c r="C698" s="84"/>
      <c r="D698" s="84"/>
      <c r="E698" s="86"/>
      <c r="F698" s="84"/>
      <c r="G698" s="85"/>
      <c r="H698" s="84"/>
    </row>
    <row r="699" customFormat="false" ht="15" hidden="false" customHeight="false" outlineLevel="0" collapsed="false">
      <c r="A699" s="84"/>
      <c r="B699" s="85"/>
      <c r="C699" s="84"/>
      <c r="D699" s="84"/>
      <c r="E699" s="86"/>
      <c r="F699" s="84"/>
      <c r="G699" s="85"/>
      <c r="H699" s="84"/>
    </row>
    <row r="700" customFormat="false" ht="15" hidden="false" customHeight="false" outlineLevel="0" collapsed="false">
      <c r="A700" s="84"/>
      <c r="B700" s="85"/>
      <c r="C700" s="84"/>
      <c r="D700" s="84"/>
      <c r="E700" s="86"/>
      <c r="F700" s="84"/>
      <c r="G700" s="85"/>
      <c r="H700" s="84"/>
    </row>
    <row r="701" customFormat="false" ht="15" hidden="false" customHeight="false" outlineLevel="0" collapsed="false">
      <c r="A701" s="84"/>
      <c r="B701" s="85"/>
      <c r="C701" s="84"/>
      <c r="D701" s="84"/>
      <c r="E701" s="86"/>
      <c r="F701" s="84"/>
      <c r="G701" s="85"/>
      <c r="H701" s="84"/>
    </row>
    <row r="702" customFormat="false" ht="15" hidden="false" customHeight="false" outlineLevel="0" collapsed="false">
      <c r="A702" s="84"/>
      <c r="B702" s="85"/>
      <c r="C702" s="84"/>
      <c r="D702" s="84"/>
      <c r="E702" s="86"/>
      <c r="F702" s="84"/>
      <c r="G702" s="85"/>
      <c r="H702" s="84"/>
    </row>
    <row r="703" customFormat="false" ht="15" hidden="false" customHeight="false" outlineLevel="0" collapsed="false">
      <c r="A703" s="84"/>
      <c r="B703" s="85"/>
      <c r="C703" s="84"/>
      <c r="D703" s="84"/>
      <c r="E703" s="86"/>
      <c r="F703" s="84"/>
      <c r="G703" s="85"/>
      <c r="H703" s="84"/>
    </row>
    <row r="704" customFormat="false" ht="15" hidden="false" customHeight="false" outlineLevel="0" collapsed="false">
      <c r="A704" s="84"/>
      <c r="B704" s="85"/>
      <c r="C704" s="84"/>
      <c r="D704" s="84"/>
      <c r="E704" s="86"/>
      <c r="F704" s="84"/>
      <c r="G704" s="85"/>
      <c r="H704" s="84"/>
    </row>
    <row r="705" customFormat="false" ht="15" hidden="false" customHeight="false" outlineLevel="0" collapsed="false">
      <c r="A705" s="84"/>
      <c r="B705" s="85"/>
      <c r="C705" s="84"/>
      <c r="D705" s="84"/>
      <c r="E705" s="86"/>
      <c r="F705" s="84"/>
      <c r="G705" s="85"/>
      <c r="H705" s="84"/>
    </row>
    <row r="706" customFormat="false" ht="15" hidden="false" customHeight="false" outlineLevel="0" collapsed="false">
      <c r="A706" s="84"/>
      <c r="B706" s="85"/>
      <c r="C706" s="84"/>
      <c r="D706" s="84"/>
      <c r="E706" s="86"/>
      <c r="F706" s="84"/>
      <c r="G706" s="85"/>
      <c r="H706" s="84"/>
    </row>
    <row r="707" customFormat="false" ht="15" hidden="false" customHeight="false" outlineLevel="0" collapsed="false">
      <c r="A707" s="84"/>
      <c r="B707" s="85"/>
      <c r="C707" s="84"/>
      <c r="D707" s="84"/>
      <c r="E707" s="86"/>
      <c r="F707" s="84"/>
      <c r="G707" s="85"/>
      <c r="H707" s="84"/>
    </row>
    <row r="708" customFormat="false" ht="15" hidden="false" customHeight="false" outlineLevel="0" collapsed="false">
      <c r="A708" s="84"/>
      <c r="B708" s="85"/>
      <c r="C708" s="84"/>
      <c r="D708" s="84"/>
      <c r="E708" s="86"/>
      <c r="F708" s="84"/>
      <c r="G708" s="85"/>
      <c r="H708" s="84"/>
    </row>
    <row r="709" customFormat="false" ht="15" hidden="false" customHeight="false" outlineLevel="0" collapsed="false">
      <c r="A709" s="84"/>
      <c r="B709" s="85"/>
      <c r="C709" s="84"/>
      <c r="D709" s="84"/>
      <c r="E709" s="86"/>
      <c r="F709" s="84"/>
      <c r="G709" s="85"/>
      <c r="H709" s="84"/>
    </row>
    <row r="710" customFormat="false" ht="15" hidden="false" customHeight="false" outlineLevel="0" collapsed="false">
      <c r="A710" s="84"/>
      <c r="B710" s="85"/>
      <c r="C710" s="84"/>
      <c r="D710" s="84"/>
      <c r="E710" s="86"/>
      <c r="F710" s="84"/>
      <c r="G710" s="85"/>
      <c r="H710" s="84"/>
    </row>
    <row r="711" customFormat="false" ht="15" hidden="false" customHeight="false" outlineLevel="0" collapsed="false">
      <c r="A711" s="84"/>
      <c r="B711" s="85"/>
      <c r="C711" s="84"/>
      <c r="D711" s="84"/>
      <c r="E711" s="86"/>
      <c r="F711" s="84"/>
      <c r="G711" s="85"/>
      <c r="H711" s="84"/>
    </row>
    <row r="712" customFormat="false" ht="15" hidden="false" customHeight="false" outlineLevel="0" collapsed="false">
      <c r="A712" s="84"/>
      <c r="B712" s="85"/>
      <c r="C712" s="84"/>
      <c r="D712" s="84"/>
      <c r="E712" s="86"/>
      <c r="F712" s="84"/>
      <c r="G712" s="85"/>
      <c r="H712" s="84"/>
    </row>
    <row r="713" customFormat="false" ht="15" hidden="false" customHeight="false" outlineLevel="0" collapsed="false">
      <c r="A713" s="84"/>
      <c r="B713" s="85"/>
      <c r="C713" s="84"/>
      <c r="D713" s="84"/>
      <c r="E713" s="86"/>
      <c r="F713" s="84"/>
      <c r="G713" s="85"/>
      <c r="H713" s="84"/>
    </row>
    <row r="714" customFormat="false" ht="15" hidden="false" customHeight="false" outlineLevel="0" collapsed="false">
      <c r="A714" s="84"/>
      <c r="B714" s="85"/>
      <c r="C714" s="84"/>
      <c r="D714" s="84"/>
      <c r="E714" s="86"/>
      <c r="F714" s="84"/>
      <c r="G714" s="85"/>
      <c r="H714" s="84"/>
    </row>
    <row r="715" customFormat="false" ht="15" hidden="false" customHeight="false" outlineLevel="0" collapsed="false">
      <c r="A715" s="84"/>
      <c r="B715" s="85"/>
      <c r="C715" s="84"/>
      <c r="D715" s="84"/>
      <c r="E715" s="86"/>
      <c r="F715" s="84"/>
      <c r="G715" s="85"/>
      <c r="H715" s="84"/>
    </row>
    <row r="716" customFormat="false" ht="15" hidden="false" customHeight="false" outlineLevel="0" collapsed="false">
      <c r="A716" s="84"/>
      <c r="B716" s="85"/>
      <c r="C716" s="84"/>
      <c r="D716" s="84"/>
      <c r="E716" s="86"/>
      <c r="F716" s="84"/>
      <c r="G716" s="85"/>
      <c r="H716" s="84"/>
    </row>
    <row r="717" customFormat="false" ht="15" hidden="false" customHeight="false" outlineLevel="0" collapsed="false">
      <c r="A717" s="84"/>
      <c r="B717" s="85"/>
      <c r="C717" s="84"/>
      <c r="D717" s="84"/>
      <c r="E717" s="86"/>
      <c r="F717" s="84"/>
      <c r="G717" s="85"/>
      <c r="H717" s="84"/>
    </row>
    <row r="718" customFormat="false" ht="15" hidden="false" customHeight="false" outlineLevel="0" collapsed="false">
      <c r="A718" s="84"/>
      <c r="B718" s="85"/>
      <c r="C718" s="84"/>
      <c r="D718" s="84"/>
      <c r="E718" s="86"/>
      <c r="F718" s="84"/>
      <c r="G718" s="85"/>
      <c r="H718" s="84"/>
    </row>
    <row r="719" customFormat="false" ht="15" hidden="false" customHeight="false" outlineLevel="0" collapsed="false">
      <c r="A719" s="84"/>
      <c r="B719" s="85"/>
      <c r="C719" s="84"/>
      <c r="D719" s="84"/>
      <c r="E719" s="86"/>
      <c r="F719" s="84"/>
      <c r="G719" s="85"/>
      <c r="H719" s="84"/>
    </row>
    <row r="720" customFormat="false" ht="15" hidden="false" customHeight="false" outlineLevel="0" collapsed="false">
      <c r="A720" s="84"/>
      <c r="B720" s="85"/>
      <c r="C720" s="84"/>
      <c r="D720" s="84"/>
      <c r="E720" s="86"/>
      <c r="F720" s="84"/>
      <c r="G720" s="85"/>
      <c r="H720" s="84"/>
    </row>
    <row r="721" customFormat="false" ht="15" hidden="false" customHeight="false" outlineLevel="0" collapsed="false">
      <c r="A721" s="84"/>
      <c r="B721" s="85"/>
      <c r="C721" s="84"/>
      <c r="D721" s="84"/>
      <c r="E721" s="86"/>
      <c r="F721" s="84"/>
      <c r="G721" s="85"/>
      <c r="H721" s="84"/>
    </row>
    <row r="722" customFormat="false" ht="15" hidden="false" customHeight="false" outlineLevel="0" collapsed="false">
      <c r="A722" s="84"/>
      <c r="B722" s="85"/>
      <c r="C722" s="84"/>
      <c r="D722" s="84"/>
      <c r="E722" s="86"/>
      <c r="F722" s="84"/>
      <c r="G722" s="85"/>
      <c r="H722" s="84"/>
    </row>
    <row r="723" customFormat="false" ht="15" hidden="false" customHeight="false" outlineLevel="0" collapsed="false">
      <c r="A723" s="84"/>
      <c r="B723" s="85"/>
      <c r="C723" s="84"/>
      <c r="D723" s="84"/>
      <c r="E723" s="86"/>
      <c r="F723" s="84"/>
      <c r="G723" s="85"/>
      <c r="H723" s="84"/>
    </row>
    <row r="724" customFormat="false" ht="15" hidden="false" customHeight="false" outlineLevel="0" collapsed="false">
      <c r="A724" s="84"/>
      <c r="B724" s="85"/>
      <c r="C724" s="84"/>
      <c r="D724" s="84"/>
      <c r="E724" s="86"/>
      <c r="F724" s="84"/>
      <c r="G724" s="85"/>
      <c r="H724" s="84"/>
    </row>
    <row r="725" customFormat="false" ht="15" hidden="false" customHeight="false" outlineLevel="0" collapsed="false">
      <c r="A725" s="84"/>
      <c r="B725" s="85"/>
      <c r="C725" s="84"/>
      <c r="D725" s="84"/>
      <c r="E725" s="86"/>
      <c r="F725" s="84"/>
      <c r="G725" s="85"/>
      <c r="H725" s="84"/>
    </row>
    <row r="726" customFormat="false" ht="15" hidden="false" customHeight="false" outlineLevel="0" collapsed="false">
      <c r="A726" s="84"/>
      <c r="B726" s="85"/>
      <c r="C726" s="84"/>
      <c r="D726" s="84"/>
      <c r="E726" s="86"/>
      <c r="F726" s="84"/>
      <c r="G726" s="85"/>
      <c r="H726" s="84"/>
    </row>
    <row r="727" customFormat="false" ht="15" hidden="false" customHeight="false" outlineLevel="0" collapsed="false">
      <c r="A727" s="84"/>
      <c r="B727" s="85"/>
      <c r="C727" s="84"/>
      <c r="D727" s="84"/>
      <c r="E727" s="86"/>
      <c r="F727" s="84"/>
      <c r="G727" s="85"/>
      <c r="H727" s="84"/>
    </row>
    <row r="728" customFormat="false" ht="15" hidden="false" customHeight="false" outlineLevel="0" collapsed="false">
      <c r="A728" s="84"/>
      <c r="B728" s="85"/>
      <c r="C728" s="84"/>
      <c r="D728" s="84"/>
      <c r="E728" s="86"/>
      <c r="F728" s="84"/>
      <c r="G728" s="85"/>
      <c r="H728" s="84"/>
    </row>
    <row r="729" customFormat="false" ht="15" hidden="false" customHeight="false" outlineLevel="0" collapsed="false">
      <c r="A729" s="84"/>
      <c r="B729" s="85"/>
      <c r="C729" s="84"/>
      <c r="D729" s="84"/>
      <c r="E729" s="86"/>
      <c r="F729" s="84"/>
      <c r="G729" s="85"/>
      <c r="H729" s="84"/>
    </row>
    <row r="730" customFormat="false" ht="15" hidden="false" customHeight="false" outlineLevel="0" collapsed="false">
      <c r="A730" s="84"/>
      <c r="B730" s="85"/>
      <c r="C730" s="84"/>
      <c r="D730" s="84"/>
      <c r="E730" s="86"/>
      <c r="F730" s="84"/>
      <c r="G730" s="85"/>
      <c r="H730" s="84"/>
    </row>
    <row r="731" customFormat="false" ht="15" hidden="false" customHeight="false" outlineLevel="0" collapsed="false">
      <c r="A731" s="84"/>
      <c r="B731" s="85"/>
      <c r="C731" s="84"/>
      <c r="D731" s="84"/>
      <c r="E731" s="86"/>
      <c r="F731" s="84"/>
      <c r="G731" s="85"/>
      <c r="H731" s="84"/>
    </row>
    <row r="732" customFormat="false" ht="15" hidden="false" customHeight="false" outlineLevel="0" collapsed="false">
      <c r="A732" s="84"/>
      <c r="B732" s="85"/>
      <c r="C732" s="84"/>
      <c r="D732" s="84"/>
      <c r="E732" s="86"/>
      <c r="F732" s="84"/>
      <c r="G732" s="85"/>
      <c r="H732" s="84"/>
    </row>
    <row r="733" customFormat="false" ht="15" hidden="false" customHeight="false" outlineLevel="0" collapsed="false">
      <c r="A733" s="84"/>
      <c r="B733" s="85"/>
      <c r="C733" s="84"/>
      <c r="D733" s="84"/>
      <c r="E733" s="86"/>
      <c r="F733" s="84"/>
      <c r="G733" s="85"/>
      <c r="H733" s="84"/>
    </row>
    <row r="734" customFormat="false" ht="15" hidden="false" customHeight="false" outlineLevel="0" collapsed="false">
      <c r="A734" s="84"/>
      <c r="B734" s="85"/>
      <c r="C734" s="84"/>
      <c r="D734" s="84"/>
      <c r="E734" s="86"/>
      <c r="F734" s="84"/>
      <c r="G734" s="85"/>
      <c r="H734" s="84"/>
    </row>
    <row r="735" customFormat="false" ht="15" hidden="false" customHeight="false" outlineLevel="0" collapsed="false">
      <c r="A735" s="84"/>
      <c r="B735" s="85"/>
      <c r="C735" s="84"/>
      <c r="D735" s="84"/>
      <c r="E735" s="86"/>
      <c r="F735" s="84"/>
      <c r="G735" s="85"/>
      <c r="H735" s="84"/>
    </row>
    <row r="736" customFormat="false" ht="15" hidden="false" customHeight="false" outlineLevel="0" collapsed="false">
      <c r="A736" s="84"/>
      <c r="B736" s="85"/>
      <c r="C736" s="84"/>
      <c r="D736" s="84"/>
      <c r="E736" s="86"/>
      <c r="F736" s="84"/>
      <c r="G736" s="85"/>
      <c r="H736" s="84"/>
    </row>
    <row r="737" customFormat="false" ht="15" hidden="false" customHeight="false" outlineLevel="0" collapsed="false">
      <c r="A737" s="84"/>
      <c r="B737" s="85"/>
      <c r="C737" s="84"/>
      <c r="D737" s="84"/>
      <c r="E737" s="86"/>
      <c r="F737" s="84"/>
      <c r="G737" s="85"/>
      <c r="H737" s="84"/>
    </row>
    <row r="738" customFormat="false" ht="15" hidden="false" customHeight="false" outlineLevel="0" collapsed="false">
      <c r="A738" s="84"/>
      <c r="B738" s="85"/>
      <c r="C738" s="84"/>
      <c r="D738" s="84"/>
      <c r="E738" s="86"/>
      <c r="F738" s="84"/>
      <c r="G738" s="85"/>
      <c r="H738" s="84"/>
    </row>
    <row r="739" customFormat="false" ht="15" hidden="false" customHeight="false" outlineLevel="0" collapsed="false">
      <c r="A739" s="84"/>
      <c r="B739" s="85"/>
      <c r="C739" s="84"/>
      <c r="D739" s="84"/>
      <c r="E739" s="86"/>
      <c r="F739" s="84"/>
      <c r="G739" s="85"/>
      <c r="H739" s="84"/>
    </row>
    <row r="740" customFormat="false" ht="15" hidden="false" customHeight="false" outlineLevel="0" collapsed="false">
      <c r="A740" s="84"/>
      <c r="B740" s="85"/>
      <c r="C740" s="84"/>
      <c r="D740" s="84"/>
      <c r="E740" s="86"/>
      <c r="F740" s="84"/>
      <c r="G740" s="85"/>
      <c r="H740" s="84"/>
    </row>
    <row r="741" customFormat="false" ht="15" hidden="false" customHeight="false" outlineLevel="0" collapsed="false">
      <c r="A741" s="84"/>
      <c r="B741" s="85"/>
      <c r="C741" s="84"/>
      <c r="D741" s="84"/>
      <c r="E741" s="86"/>
      <c r="F741" s="84"/>
      <c r="G741" s="85"/>
      <c r="H741" s="84"/>
    </row>
    <row r="742" customFormat="false" ht="15" hidden="false" customHeight="false" outlineLevel="0" collapsed="false">
      <c r="A742" s="84"/>
      <c r="B742" s="85"/>
      <c r="C742" s="84"/>
      <c r="D742" s="84"/>
      <c r="E742" s="86"/>
      <c r="F742" s="84"/>
      <c r="G742" s="85"/>
      <c r="H742" s="84"/>
    </row>
    <row r="743" customFormat="false" ht="15" hidden="false" customHeight="false" outlineLevel="0" collapsed="false">
      <c r="A743" s="84"/>
      <c r="B743" s="85"/>
      <c r="C743" s="84"/>
      <c r="D743" s="84"/>
      <c r="E743" s="86"/>
      <c r="F743" s="84"/>
      <c r="G743" s="85"/>
      <c r="H743" s="84"/>
    </row>
    <row r="744" customFormat="false" ht="15" hidden="false" customHeight="false" outlineLevel="0" collapsed="false">
      <c r="A744" s="84"/>
      <c r="B744" s="85"/>
      <c r="C744" s="84"/>
      <c r="D744" s="84"/>
      <c r="E744" s="86"/>
      <c r="F744" s="84"/>
      <c r="G744" s="85"/>
      <c r="H744" s="84"/>
    </row>
    <row r="745" customFormat="false" ht="15" hidden="false" customHeight="false" outlineLevel="0" collapsed="false">
      <c r="A745" s="84"/>
      <c r="B745" s="85"/>
      <c r="C745" s="84"/>
      <c r="D745" s="84"/>
      <c r="E745" s="86"/>
      <c r="F745" s="84"/>
      <c r="G745" s="85"/>
      <c r="H745" s="84"/>
    </row>
    <row r="746" customFormat="false" ht="15" hidden="false" customHeight="false" outlineLevel="0" collapsed="false">
      <c r="A746" s="84"/>
      <c r="B746" s="85"/>
      <c r="C746" s="84"/>
      <c r="D746" s="84"/>
      <c r="E746" s="86"/>
      <c r="F746" s="84"/>
      <c r="G746" s="85"/>
      <c r="H746" s="84"/>
    </row>
    <row r="747" customFormat="false" ht="15" hidden="false" customHeight="false" outlineLevel="0" collapsed="false">
      <c r="A747" s="84"/>
      <c r="B747" s="85"/>
      <c r="C747" s="84"/>
      <c r="D747" s="84"/>
      <c r="E747" s="86"/>
      <c r="F747" s="84"/>
      <c r="G747" s="85"/>
      <c r="H747" s="84"/>
    </row>
    <row r="748" customFormat="false" ht="15" hidden="false" customHeight="false" outlineLevel="0" collapsed="false">
      <c r="A748" s="84"/>
      <c r="B748" s="85"/>
      <c r="C748" s="84"/>
      <c r="D748" s="84"/>
      <c r="E748" s="86"/>
      <c r="F748" s="84"/>
      <c r="G748" s="85"/>
      <c r="H748" s="84"/>
    </row>
    <row r="749" customFormat="false" ht="15" hidden="false" customHeight="false" outlineLevel="0" collapsed="false">
      <c r="A749" s="84"/>
      <c r="B749" s="85"/>
      <c r="C749" s="84"/>
      <c r="D749" s="84"/>
      <c r="E749" s="86"/>
      <c r="F749" s="84"/>
      <c r="G749" s="85"/>
      <c r="H749" s="84"/>
    </row>
    <row r="750" customFormat="false" ht="15" hidden="false" customHeight="false" outlineLevel="0" collapsed="false">
      <c r="A750" s="84"/>
      <c r="B750" s="85"/>
      <c r="C750" s="84"/>
      <c r="D750" s="84"/>
      <c r="E750" s="86"/>
      <c r="F750" s="84"/>
      <c r="G750" s="85"/>
      <c r="H750" s="84"/>
    </row>
    <row r="751" customFormat="false" ht="15" hidden="false" customHeight="false" outlineLevel="0" collapsed="false">
      <c r="A751" s="84"/>
      <c r="B751" s="85"/>
      <c r="C751" s="84"/>
      <c r="D751" s="84"/>
      <c r="E751" s="86"/>
      <c r="F751" s="84"/>
      <c r="G751" s="85"/>
      <c r="H751" s="84"/>
    </row>
    <row r="752" customFormat="false" ht="15" hidden="false" customHeight="false" outlineLevel="0" collapsed="false">
      <c r="A752" s="84"/>
      <c r="B752" s="85"/>
      <c r="C752" s="84"/>
      <c r="D752" s="84"/>
      <c r="E752" s="86"/>
      <c r="F752" s="84"/>
      <c r="G752" s="85"/>
      <c r="H752" s="84"/>
    </row>
    <row r="753" customFormat="false" ht="15" hidden="false" customHeight="false" outlineLevel="0" collapsed="false">
      <c r="A753" s="84"/>
      <c r="B753" s="85"/>
      <c r="C753" s="84"/>
      <c r="D753" s="84"/>
      <c r="E753" s="86"/>
      <c r="F753" s="84"/>
      <c r="G753" s="85"/>
      <c r="H753" s="84"/>
    </row>
    <row r="754" customFormat="false" ht="15" hidden="false" customHeight="false" outlineLevel="0" collapsed="false">
      <c r="A754" s="84"/>
      <c r="B754" s="85"/>
      <c r="C754" s="84"/>
      <c r="D754" s="84"/>
      <c r="E754" s="86"/>
      <c r="F754" s="84"/>
      <c r="G754" s="85"/>
      <c r="H754" s="84"/>
    </row>
    <row r="755" customFormat="false" ht="15" hidden="false" customHeight="false" outlineLevel="0" collapsed="false">
      <c r="A755" s="84"/>
      <c r="B755" s="85"/>
      <c r="C755" s="84"/>
      <c r="D755" s="84"/>
      <c r="E755" s="86"/>
      <c r="F755" s="84"/>
      <c r="G755" s="85"/>
      <c r="H755" s="84"/>
    </row>
    <row r="756" customFormat="false" ht="15" hidden="false" customHeight="false" outlineLevel="0" collapsed="false">
      <c r="A756" s="84"/>
      <c r="B756" s="85"/>
      <c r="C756" s="84"/>
      <c r="D756" s="84"/>
      <c r="E756" s="86"/>
      <c r="F756" s="84"/>
      <c r="G756" s="85"/>
      <c r="H756" s="84"/>
    </row>
    <row r="757" customFormat="false" ht="15" hidden="false" customHeight="false" outlineLevel="0" collapsed="false">
      <c r="A757" s="84"/>
      <c r="B757" s="85"/>
      <c r="C757" s="84"/>
      <c r="D757" s="84"/>
      <c r="E757" s="86"/>
      <c r="F757" s="84"/>
      <c r="G757" s="85"/>
      <c r="H757" s="84"/>
    </row>
    <row r="758" customFormat="false" ht="15" hidden="false" customHeight="false" outlineLevel="0" collapsed="false">
      <c r="A758" s="84"/>
      <c r="B758" s="85"/>
      <c r="C758" s="84"/>
      <c r="D758" s="84"/>
      <c r="E758" s="86"/>
      <c r="F758" s="84"/>
      <c r="G758" s="85"/>
      <c r="H758" s="84"/>
    </row>
    <row r="759" customFormat="false" ht="15" hidden="false" customHeight="false" outlineLevel="0" collapsed="false">
      <c r="A759" s="84"/>
      <c r="B759" s="85"/>
      <c r="C759" s="84"/>
      <c r="D759" s="84"/>
      <c r="E759" s="86"/>
      <c r="F759" s="84"/>
      <c r="G759" s="85"/>
      <c r="H759" s="84"/>
    </row>
    <row r="760" customFormat="false" ht="15" hidden="false" customHeight="false" outlineLevel="0" collapsed="false">
      <c r="A760" s="84"/>
      <c r="B760" s="85"/>
      <c r="C760" s="84"/>
      <c r="D760" s="84"/>
      <c r="E760" s="86"/>
      <c r="F760" s="84"/>
      <c r="G760" s="85"/>
      <c r="H760" s="84"/>
    </row>
    <row r="761" customFormat="false" ht="15" hidden="false" customHeight="false" outlineLevel="0" collapsed="false">
      <c r="A761" s="84"/>
      <c r="B761" s="85"/>
      <c r="C761" s="84"/>
      <c r="D761" s="84"/>
      <c r="E761" s="86"/>
      <c r="F761" s="84"/>
      <c r="G761" s="85"/>
      <c r="H761" s="84"/>
    </row>
    <row r="762" customFormat="false" ht="15" hidden="false" customHeight="false" outlineLevel="0" collapsed="false">
      <c r="A762" s="84"/>
      <c r="B762" s="85"/>
      <c r="C762" s="84"/>
      <c r="D762" s="84"/>
      <c r="E762" s="86"/>
      <c r="F762" s="84"/>
      <c r="G762" s="85"/>
      <c r="H762" s="84"/>
    </row>
    <row r="763" customFormat="false" ht="15" hidden="false" customHeight="false" outlineLevel="0" collapsed="false">
      <c r="A763" s="84"/>
      <c r="B763" s="85"/>
      <c r="C763" s="84"/>
      <c r="D763" s="84"/>
      <c r="E763" s="86"/>
      <c r="F763" s="84"/>
      <c r="G763" s="85"/>
      <c r="H763" s="84"/>
    </row>
    <row r="764" customFormat="false" ht="15" hidden="false" customHeight="false" outlineLevel="0" collapsed="false">
      <c r="A764" s="84"/>
      <c r="B764" s="85"/>
      <c r="C764" s="84"/>
      <c r="D764" s="84"/>
      <c r="E764" s="86"/>
      <c r="F764" s="84"/>
      <c r="G764" s="85"/>
      <c r="H764" s="84"/>
    </row>
    <row r="765" customFormat="false" ht="15" hidden="false" customHeight="false" outlineLevel="0" collapsed="false">
      <c r="A765" s="84"/>
      <c r="B765" s="85"/>
      <c r="C765" s="84"/>
      <c r="D765" s="84"/>
      <c r="E765" s="86"/>
      <c r="F765" s="84"/>
      <c r="G765" s="85"/>
      <c r="H765" s="84"/>
    </row>
    <row r="766" customFormat="false" ht="15" hidden="false" customHeight="false" outlineLevel="0" collapsed="false">
      <c r="A766" s="84"/>
      <c r="B766" s="85"/>
      <c r="C766" s="84"/>
      <c r="D766" s="84"/>
      <c r="E766" s="86"/>
      <c r="F766" s="84"/>
      <c r="G766" s="85"/>
      <c r="H766" s="84"/>
    </row>
    <row r="767" customFormat="false" ht="15" hidden="false" customHeight="false" outlineLevel="0" collapsed="false">
      <c r="A767" s="84"/>
      <c r="B767" s="85"/>
      <c r="C767" s="84"/>
      <c r="D767" s="84"/>
      <c r="E767" s="86"/>
      <c r="F767" s="84"/>
      <c r="G767" s="85"/>
      <c r="H767" s="84"/>
    </row>
    <row r="768" customFormat="false" ht="15" hidden="false" customHeight="false" outlineLevel="0" collapsed="false">
      <c r="A768" s="84"/>
      <c r="B768" s="85"/>
      <c r="C768" s="84"/>
      <c r="D768" s="84"/>
      <c r="E768" s="86"/>
      <c r="F768" s="84"/>
      <c r="G768" s="85"/>
      <c r="H768" s="84"/>
    </row>
    <row r="769" customFormat="false" ht="15" hidden="false" customHeight="false" outlineLevel="0" collapsed="false">
      <c r="A769" s="84"/>
      <c r="B769" s="85"/>
      <c r="C769" s="84"/>
      <c r="D769" s="84"/>
      <c r="E769" s="86"/>
      <c r="F769" s="84"/>
      <c r="G769" s="85"/>
      <c r="H769" s="84"/>
    </row>
    <row r="770" customFormat="false" ht="15" hidden="false" customHeight="false" outlineLevel="0" collapsed="false">
      <c r="A770" s="84"/>
      <c r="B770" s="85"/>
      <c r="C770" s="84"/>
      <c r="D770" s="84"/>
      <c r="E770" s="86"/>
      <c r="F770" s="84"/>
      <c r="G770" s="85"/>
      <c r="H770" s="84"/>
    </row>
    <row r="771" customFormat="false" ht="15" hidden="false" customHeight="false" outlineLevel="0" collapsed="false">
      <c r="A771" s="84"/>
      <c r="B771" s="85"/>
      <c r="C771" s="84"/>
      <c r="D771" s="84"/>
      <c r="E771" s="86"/>
      <c r="F771" s="84"/>
      <c r="G771" s="85"/>
      <c r="H771" s="84"/>
    </row>
    <row r="772" customFormat="false" ht="15" hidden="false" customHeight="false" outlineLevel="0" collapsed="false">
      <c r="A772" s="84"/>
      <c r="B772" s="85"/>
      <c r="C772" s="84"/>
      <c r="D772" s="84"/>
      <c r="E772" s="86"/>
      <c r="F772" s="84"/>
      <c r="G772" s="85"/>
      <c r="H772" s="84"/>
    </row>
    <row r="773" customFormat="false" ht="15" hidden="false" customHeight="false" outlineLevel="0" collapsed="false">
      <c r="A773" s="84"/>
      <c r="B773" s="85"/>
      <c r="C773" s="84"/>
      <c r="D773" s="84"/>
      <c r="E773" s="86"/>
      <c r="F773" s="84"/>
      <c r="G773" s="85"/>
      <c r="H773" s="84"/>
    </row>
    <row r="774" customFormat="false" ht="15" hidden="false" customHeight="false" outlineLevel="0" collapsed="false">
      <c r="A774" s="84"/>
      <c r="B774" s="85"/>
      <c r="C774" s="84"/>
      <c r="D774" s="84"/>
      <c r="E774" s="86"/>
      <c r="F774" s="84"/>
      <c r="G774" s="85"/>
      <c r="H774" s="84"/>
    </row>
    <row r="775" customFormat="false" ht="15" hidden="false" customHeight="false" outlineLevel="0" collapsed="false">
      <c r="A775" s="84"/>
      <c r="B775" s="85"/>
      <c r="C775" s="84"/>
      <c r="D775" s="84"/>
      <c r="E775" s="86"/>
      <c r="F775" s="84"/>
      <c r="G775" s="85"/>
      <c r="H775" s="84"/>
    </row>
    <row r="776" customFormat="false" ht="15" hidden="false" customHeight="false" outlineLevel="0" collapsed="false">
      <c r="A776" s="84"/>
      <c r="B776" s="85"/>
      <c r="C776" s="84"/>
      <c r="D776" s="84"/>
      <c r="E776" s="86"/>
      <c r="F776" s="84"/>
      <c r="G776" s="85"/>
      <c r="H776" s="84"/>
    </row>
    <row r="777" customFormat="false" ht="15" hidden="false" customHeight="false" outlineLevel="0" collapsed="false">
      <c r="A777" s="84"/>
      <c r="B777" s="85"/>
      <c r="C777" s="84"/>
      <c r="D777" s="84"/>
      <c r="E777" s="86"/>
      <c r="F777" s="84"/>
      <c r="G777" s="85"/>
      <c r="H777" s="84"/>
    </row>
    <row r="778" customFormat="false" ht="15" hidden="false" customHeight="false" outlineLevel="0" collapsed="false">
      <c r="A778" s="84"/>
      <c r="B778" s="85"/>
      <c r="C778" s="84"/>
      <c r="D778" s="84"/>
      <c r="E778" s="86"/>
      <c r="F778" s="84"/>
      <c r="G778" s="85"/>
      <c r="H778" s="84"/>
    </row>
    <row r="779" customFormat="false" ht="15" hidden="false" customHeight="false" outlineLevel="0" collapsed="false">
      <c r="A779" s="84"/>
      <c r="B779" s="85"/>
      <c r="C779" s="84"/>
      <c r="D779" s="84"/>
      <c r="E779" s="86"/>
      <c r="F779" s="84"/>
      <c r="G779" s="85"/>
      <c r="H779" s="84"/>
    </row>
    <row r="780" customFormat="false" ht="15" hidden="false" customHeight="false" outlineLevel="0" collapsed="false">
      <c r="A780" s="84"/>
      <c r="B780" s="85"/>
      <c r="C780" s="84"/>
      <c r="D780" s="84"/>
      <c r="E780" s="86"/>
      <c r="F780" s="84"/>
      <c r="G780" s="85"/>
      <c r="H780" s="84"/>
    </row>
    <row r="781" customFormat="false" ht="15" hidden="false" customHeight="false" outlineLevel="0" collapsed="false">
      <c r="A781" s="84"/>
      <c r="B781" s="85"/>
      <c r="C781" s="84"/>
      <c r="D781" s="84"/>
      <c r="E781" s="86"/>
      <c r="F781" s="84"/>
      <c r="G781" s="85"/>
      <c r="H781" s="84"/>
    </row>
    <row r="782" customFormat="false" ht="15" hidden="false" customHeight="false" outlineLevel="0" collapsed="false">
      <c r="A782" s="84"/>
      <c r="B782" s="85"/>
      <c r="C782" s="84"/>
      <c r="D782" s="84"/>
      <c r="E782" s="86"/>
      <c r="F782" s="84"/>
      <c r="G782" s="85"/>
      <c r="H782" s="84"/>
    </row>
    <row r="783" customFormat="false" ht="15" hidden="false" customHeight="false" outlineLevel="0" collapsed="false">
      <c r="A783" s="84"/>
      <c r="B783" s="85"/>
      <c r="C783" s="84"/>
      <c r="D783" s="84"/>
      <c r="E783" s="86"/>
      <c r="F783" s="84"/>
      <c r="G783" s="85"/>
      <c r="H783" s="84"/>
    </row>
    <row r="784" customFormat="false" ht="15" hidden="false" customHeight="false" outlineLevel="0" collapsed="false">
      <c r="A784" s="84"/>
      <c r="B784" s="85"/>
      <c r="C784" s="84"/>
      <c r="D784" s="84"/>
      <c r="E784" s="86"/>
      <c r="F784" s="84"/>
      <c r="G784" s="85"/>
      <c r="H784" s="84"/>
    </row>
    <row r="785" customFormat="false" ht="15" hidden="false" customHeight="false" outlineLevel="0" collapsed="false">
      <c r="A785" s="84"/>
      <c r="B785" s="85"/>
      <c r="C785" s="84"/>
      <c r="D785" s="84"/>
      <c r="E785" s="86"/>
      <c r="F785" s="84"/>
      <c r="G785" s="85"/>
      <c r="H785" s="84"/>
    </row>
    <row r="786" customFormat="false" ht="15" hidden="false" customHeight="false" outlineLevel="0" collapsed="false">
      <c r="A786" s="84"/>
      <c r="B786" s="85"/>
      <c r="C786" s="84"/>
      <c r="D786" s="84"/>
      <c r="E786" s="86"/>
      <c r="F786" s="84"/>
      <c r="G786" s="85"/>
      <c r="H786" s="84"/>
    </row>
    <row r="787" customFormat="false" ht="15" hidden="false" customHeight="false" outlineLevel="0" collapsed="false">
      <c r="A787" s="84"/>
      <c r="B787" s="85"/>
      <c r="C787" s="84"/>
      <c r="D787" s="84"/>
      <c r="E787" s="86"/>
      <c r="F787" s="84"/>
      <c r="G787" s="85"/>
      <c r="H787" s="84"/>
    </row>
    <row r="788" customFormat="false" ht="15" hidden="false" customHeight="false" outlineLevel="0" collapsed="false">
      <c r="A788" s="84"/>
      <c r="B788" s="85"/>
      <c r="C788" s="84"/>
      <c r="D788" s="84"/>
      <c r="E788" s="86"/>
      <c r="F788" s="84"/>
      <c r="G788" s="85"/>
      <c r="H788" s="84"/>
    </row>
    <row r="789" customFormat="false" ht="15" hidden="false" customHeight="false" outlineLevel="0" collapsed="false">
      <c r="A789" s="84"/>
      <c r="B789" s="85"/>
      <c r="C789" s="84"/>
      <c r="D789" s="84"/>
      <c r="E789" s="86"/>
      <c r="F789" s="84"/>
      <c r="G789" s="85"/>
      <c r="H789" s="84"/>
    </row>
    <row r="790" customFormat="false" ht="15" hidden="false" customHeight="false" outlineLevel="0" collapsed="false">
      <c r="A790" s="84"/>
      <c r="B790" s="85"/>
      <c r="C790" s="84"/>
      <c r="D790" s="84"/>
      <c r="E790" s="86"/>
      <c r="F790" s="84"/>
      <c r="G790" s="85"/>
      <c r="H790" s="84"/>
    </row>
    <row r="791" customFormat="false" ht="15" hidden="false" customHeight="false" outlineLevel="0" collapsed="false">
      <c r="A791" s="84"/>
      <c r="B791" s="85"/>
      <c r="C791" s="84"/>
      <c r="D791" s="84"/>
      <c r="E791" s="86"/>
      <c r="F791" s="84"/>
      <c r="G791" s="85"/>
      <c r="H791" s="84"/>
    </row>
    <row r="792" customFormat="false" ht="15" hidden="false" customHeight="false" outlineLevel="0" collapsed="false">
      <c r="A792" s="84"/>
      <c r="B792" s="85"/>
      <c r="C792" s="84"/>
      <c r="D792" s="84"/>
      <c r="E792" s="86"/>
      <c r="F792" s="84"/>
      <c r="G792" s="85"/>
      <c r="H792" s="84"/>
    </row>
    <row r="793" customFormat="false" ht="15" hidden="false" customHeight="false" outlineLevel="0" collapsed="false">
      <c r="A793" s="84"/>
      <c r="B793" s="85"/>
      <c r="C793" s="84"/>
      <c r="D793" s="84"/>
      <c r="E793" s="86"/>
      <c r="F793" s="84"/>
      <c r="G793" s="85"/>
      <c r="H793" s="84"/>
    </row>
    <row r="794" customFormat="false" ht="15" hidden="false" customHeight="false" outlineLevel="0" collapsed="false">
      <c r="A794" s="84"/>
      <c r="B794" s="85"/>
      <c r="C794" s="84"/>
      <c r="D794" s="84"/>
      <c r="E794" s="86"/>
      <c r="F794" s="84"/>
      <c r="G794" s="85"/>
      <c r="H794" s="84"/>
    </row>
    <row r="795" customFormat="false" ht="15" hidden="false" customHeight="false" outlineLevel="0" collapsed="false">
      <c r="A795" s="84"/>
      <c r="B795" s="85"/>
      <c r="C795" s="84"/>
      <c r="D795" s="84"/>
      <c r="E795" s="86"/>
      <c r="F795" s="84"/>
      <c r="G795" s="85"/>
      <c r="H795" s="84"/>
    </row>
    <row r="796" customFormat="false" ht="15" hidden="false" customHeight="false" outlineLevel="0" collapsed="false">
      <c r="A796" s="84"/>
      <c r="B796" s="85"/>
      <c r="C796" s="84"/>
      <c r="D796" s="84"/>
      <c r="E796" s="86"/>
      <c r="F796" s="84"/>
      <c r="G796" s="85"/>
      <c r="H796" s="84"/>
    </row>
    <row r="797" customFormat="false" ht="15" hidden="false" customHeight="false" outlineLevel="0" collapsed="false">
      <c r="A797" s="84"/>
      <c r="B797" s="85"/>
      <c r="C797" s="84"/>
      <c r="D797" s="84"/>
      <c r="E797" s="86"/>
      <c r="F797" s="84"/>
      <c r="G797" s="85"/>
      <c r="H797" s="84"/>
    </row>
    <row r="798" customFormat="false" ht="15" hidden="false" customHeight="false" outlineLevel="0" collapsed="false">
      <c r="A798" s="84"/>
      <c r="B798" s="85"/>
      <c r="C798" s="84"/>
      <c r="D798" s="84"/>
      <c r="E798" s="86"/>
      <c r="F798" s="84"/>
      <c r="G798" s="85"/>
      <c r="H798" s="84"/>
    </row>
    <row r="799" customFormat="false" ht="15" hidden="false" customHeight="false" outlineLevel="0" collapsed="false">
      <c r="A799" s="84"/>
      <c r="B799" s="85"/>
      <c r="C799" s="84"/>
      <c r="D799" s="84"/>
      <c r="E799" s="86"/>
      <c r="F799" s="84"/>
      <c r="G799" s="85"/>
      <c r="H799" s="84"/>
    </row>
    <row r="800" customFormat="false" ht="15" hidden="false" customHeight="false" outlineLevel="0" collapsed="false">
      <c r="A800" s="84"/>
      <c r="B800" s="85"/>
      <c r="C800" s="84"/>
      <c r="D800" s="84"/>
      <c r="E800" s="86"/>
      <c r="F800" s="84"/>
      <c r="G800" s="85"/>
      <c r="H800" s="84"/>
    </row>
    <row r="801" customFormat="false" ht="15" hidden="false" customHeight="false" outlineLevel="0" collapsed="false">
      <c r="A801" s="84"/>
      <c r="B801" s="85"/>
      <c r="C801" s="84"/>
      <c r="D801" s="84"/>
      <c r="E801" s="86"/>
      <c r="F801" s="84"/>
      <c r="G801" s="85"/>
      <c r="H801" s="84"/>
    </row>
    <row r="802" customFormat="false" ht="15" hidden="false" customHeight="false" outlineLevel="0" collapsed="false">
      <c r="A802" s="84"/>
      <c r="B802" s="85"/>
      <c r="C802" s="84"/>
      <c r="D802" s="84"/>
      <c r="E802" s="86"/>
      <c r="F802" s="84"/>
      <c r="G802" s="85"/>
      <c r="H802" s="84"/>
    </row>
    <row r="803" customFormat="false" ht="15" hidden="false" customHeight="false" outlineLevel="0" collapsed="false">
      <c r="A803" s="84"/>
      <c r="B803" s="85"/>
      <c r="C803" s="84"/>
      <c r="D803" s="84"/>
      <c r="E803" s="86"/>
      <c r="F803" s="84"/>
      <c r="G803" s="85"/>
      <c r="H803" s="84"/>
    </row>
    <row r="804" customFormat="false" ht="15" hidden="false" customHeight="false" outlineLevel="0" collapsed="false">
      <c r="A804" s="84"/>
      <c r="B804" s="85"/>
      <c r="C804" s="84"/>
      <c r="D804" s="84"/>
      <c r="E804" s="86"/>
      <c r="F804" s="84"/>
      <c r="G804" s="85"/>
      <c r="H804" s="84"/>
    </row>
    <row r="805" customFormat="false" ht="15" hidden="false" customHeight="false" outlineLevel="0" collapsed="false">
      <c r="A805" s="84"/>
      <c r="B805" s="85"/>
      <c r="C805" s="84"/>
      <c r="D805" s="84"/>
      <c r="E805" s="86"/>
      <c r="F805" s="84"/>
      <c r="G805" s="85"/>
      <c r="H805" s="84"/>
    </row>
    <row r="806" customFormat="false" ht="15" hidden="false" customHeight="false" outlineLevel="0" collapsed="false">
      <c r="A806" s="84"/>
      <c r="B806" s="85"/>
      <c r="C806" s="84"/>
      <c r="D806" s="84"/>
      <c r="E806" s="86"/>
      <c r="F806" s="84"/>
      <c r="G806" s="85"/>
      <c r="H806" s="84"/>
    </row>
    <row r="807" customFormat="false" ht="15" hidden="false" customHeight="false" outlineLevel="0" collapsed="false">
      <c r="A807" s="84"/>
      <c r="B807" s="85"/>
      <c r="C807" s="84"/>
      <c r="D807" s="84"/>
      <c r="E807" s="86"/>
      <c r="F807" s="84"/>
      <c r="G807" s="85"/>
      <c r="H807" s="84"/>
    </row>
    <row r="808" customFormat="false" ht="15" hidden="false" customHeight="false" outlineLevel="0" collapsed="false">
      <c r="A808" s="84"/>
      <c r="B808" s="85"/>
      <c r="C808" s="84"/>
      <c r="D808" s="84"/>
      <c r="E808" s="86"/>
      <c r="F808" s="84"/>
      <c r="G808" s="85"/>
      <c r="H808" s="84"/>
    </row>
    <row r="809" customFormat="false" ht="15" hidden="false" customHeight="false" outlineLevel="0" collapsed="false">
      <c r="A809" s="84"/>
      <c r="B809" s="85"/>
      <c r="C809" s="84"/>
      <c r="D809" s="84"/>
      <c r="E809" s="86"/>
      <c r="F809" s="84"/>
      <c r="G809" s="85"/>
      <c r="H809" s="84"/>
    </row>
    <row r="810" customFormat="false" ht="15" hidden="false" customHeight="false" outlineLevel="0" collapsed="false">
      <c r="A810" s="84"/>
      <c r="B810" s="85"/>
      <c r="C810" s="84"/>
      <c r="D810" s="84"/>
      <c r="E810" s="86"/>
      <c r="F810" s="84"/>
      <c r="G810" s="85"/>
      <c r="H810" s="84"/>
    </row>
    <row r="811" customFormat="false" ht="15" hidden="false" customHeight="false" outlineLevel="0" collapsed="false">
      <c r="A811" s="84"/>
      <c r="B811" s="85"/>
      <c r="C811" s="84"/>
      <c r="D811" s="84"/>
      <c r="E811" s="86"/>
      <c r="F811" s="84"/>
      <c r="G811" s="85"/>
      <c r="H811" s="84"/>
    </row>
    <row r="812" customFormat="false" ht="15" hidden="false" customHeight="false" outlineLevel="0" collapsed="false">
      <c r="A812" s="84"/>
      <c r="B812" s="85"/>
      <c r="C812" s="84"/>
      <c r="D812" s="84"/>
      <c r="E812" s="86"/>
      <c r="F812" s="84"/>
      <c r="G812" s="85"/>
      <c r="H812" s="84"/>
    </row>
    <row r="813" customFormat="false" ht="15" hidden="false" customHeight="false" outlineLevel="0" collapsed="false">
      <c r="A813" s="84"/>
      <c r="B813" s="85"/>
      <c r="C813" s="84"/>
      <c r="D813" s="84"/>
      <c r="E813" s="86"/>
      <c r="F813" s="84"/>
      <c r="G813" s="85"/>
      <c r="H813" s="84"/>
    </row>
    <row r="814" customFormat="false" ht="15" hidden="false" customHeight="false" outlineLevel="0" collapsed="false">
      <c r="A814" s="84"/>
      <c r="B814" s="85"/>
      <c r="C814" s="84"/>
      <c r="D814" s="84"/>
      <c r="E814" s="86"/>
      <c r="F814" s="84"/>
      <c r="G814" s="85"/>
      <c r="H814" s="84"/>
    </row>
    <row r="815" customFormat="false" ht="15" hidden="false" customHeight="false" outlineLevel="0" collapsed="false">
      <c r="A815" s="84"/>
      <c r="B815" s="85"/>
      <c r="C815" s="84"/>
      <c r="D815" s="84"/>
      <c r="E815" s="86"/>
      <c r="F815" s="84"/>
      <c r="G815" s="85"/>
      <c r="H815" s="84"/>
    </row>
    <row r="816" customFormat="false" ht="15" hidden="false" customHeight="false" outlineLevel="0" collapsed="false">
      <c r="A816" s="84"/>
      <c r="B816" s="85"/>
      <c r="C816" s="84"/>
      <c r="D816" s="84"/>
      <c r="E816" s="86"/>
      <c r="F816" s="84"/>
      <c r="G816" s="85"/>
      <c r="H816" s="84"/>
    </row>
    <row r="817" customFormat="false" ht="15" hidden="false" customHeight="false" outlineLevel="0" collapsed="false">
      <c r="A817" s="84"/>
      <c r="B817" s="85"/>
      <c r="C817" s="84"/>
      <c r="D817" s="84"/>
      <c r="E817" s="86"/>
      <c r="F817" s="84"/>
      <c r="G817" s="85"/>
      <c r="H817" s="84"/>
    </row>
    <row r="818" customFormat="false" ht="15" hidden="false" customHeight="false" outlineLevel="0" collapsed="false">
      <c r="A818" s="84"/>
      <c r="B818" s="85"/>
      <c r="C818" s="84"/>
      <c r="D818" s="84"/>
      <c r="E818" s="86"/>
      <c r="F818" s="84"/>
      <c r="G818" s="85"/>
      <c r="H818" s="84"/>
    </row>
    <row r="819" customFormat="false" ht="15" hidden="false" customHeight="false" outlineLevel="0" collapsed="false">
      <c r="A819" s="84"/>
      <c r="B819" s="85"/>
      <c r="C819" s="84"/>
      <c r="D819" s="84"/>
      <c r="E819" s="86"/>
      <c r="F819" s="84"/>
      <c r="G819" s="85"/>
      <c r="H819" s="84"/>
    </row>
    <row r="820" customFormat="false" ht="15" hidden="false" customHeight="false" outlineLevel="0" collapsed="false">
      <c r="A820" s="84"/>
      <c r="B820" s="85"/>
      <c r="C820" s="84"/>
      <c r="D820" s="84"/>
      <c r="E820" s="86"/>
      <c r="F820" s="84"/>
      <c r="G820" s="85"/>
      <c r="H820" s="84"/>
    </row>
    <row r="821" customFormat="false" ht="15" hidden="false" customHeight="false" outlineLevel="0" collapsed="false">
      <c r="A821" s="84"/>
      <c r="B821" s="85"/>
      <c r="C821" s="84"/>
      <c r="D821" s="84"/>
      <c r="E821" s="86"/>
      <c r="F821" s="84"/>
      <c r="G821" s="85"/>
      <c r="H821" s="84"/>
    </row>
    <row r="822" customFormat="false" ht="15" hidden="false" customHeight="false" outlineLevel="0" collapsed="false">
      <c r="A822" s="84"/>
      <c r="B822" s="85"/>
      <c r="C822" s="84"/>
      <c r="D822" s="84"/>
      <c r="E822" s="86"/>
      <c r="F822" s="84"/>
      <c r="G822" s="85"/>
      <c r="H822" s="84"/>
    </row>
    <row r="823" customFormat="false" ht="15" hidden="false" customHeight="false" outlineLevel="0" collapsed="false">
      <c r="A823" s="84"/>
      <c r="B823" s="85"/>
      <c r="C823" s="84"/>
      <c r="D823" s="84"/>
      <c r="E823" s="86"/>
      <c r="F823" s="84"/>
      <c r="G823" s="85"/>
      <c r="H823" s="84"/>
    </row>
    <row r="824" customFormat="false" ht="15" hidden="false" customHeight="false" outlineLevel="0" collapsed="false">
      <c r="A824" s="84"/>
      <c r="B824" s="85"/>
      <c r="C824" s="84"/>
      <c r="D824" s="84"/>
      <c r="E824" s="86"/>
      <c r="F824" s="84"/>
      <c r="G824" s="85"/>
      <c r="H824" s="84"/>
    </row>
    <row r="825" customFormat="false" ht="15" hidden="false" customHeight="false" outlineLevel="0" collapsed="false">
      <c r="A825" s="84"/>
      <c r="B825" s="85"/>
      <c r="C825" s="84"/>
      <c r="D825" s="84"/>
      <c r="E825" s="86"/>
      <c r="F825" s="84"/>
      <c r="G825" s="85"/>
      <c r="H825" s="84"/>
    </row>
    <row r="826" customFormat="false" ht="15" hidden="false" customHeight="false" outlineLevel="0" collapsed="false">
      <c r="A826" s="84"/>
      <c r="B826" s="85"/>
      <c r="C826" s="84"/>
      <c r="D826" s="84"/>
      <c r="E826" s="86"/>
      <c r="F826" s="84"/>
      <c r="G826" s="85"/>
      <c r="H826" s="84"/>
    </row>
    <row r="827" customFormat="false" ht="15" hidden="false" customHeight="false" outlineLevel="0" collapsed="false">
      <c r="A827" s="84"/>
      <c r="B827" s="85"/>
      <c r="C827" s="84"/>
      <c r="D827" s="84"/>
      <c r="E827" s="86"/>
      <c r="F827" s="84"/>
      <c r="G827" s="85"/>
      <c r="H827" s="84"/>
    </row>
    <row r="828" customFormat="false" ht="15" hidden="false" customHeight="false" outlineLevel="0" collapsed="false">
      <c r="A828" s="84"/>
      <c r="B828" s="85"/>
      <c r="C828" s="84"/>
      <c r="D828" s="84"/>
      <c r="E828" s="86"/>
      <c r="F828" s="84"/>
      <c r="G828" s="85"/>
      <c r="H828" s="84"/>
    </row>
    <row r="829" customFormat="false" ht="15" hidden="false" customHeight="false" outlineLevel="0" collapsed="false">
      <c r="A829" s="84"/>
      <c r="B829" s="85"/>
      <c r="C829" s="84"/>
      <c r="D829" s="84"/>
      <c r="E829" s="86"/>
      <c r="F829" s="84"/>
      <c r="G829" s="85"/>
      <c r="H829" s="84"/>
    </row>
    <row r="830" customFormat="false" ht="15" hidden="false" customHeight="false" outlineLevel="0" collapsed="false">
      <c r="A830" s="84"/>
      <c r="B830" s="85"/>
      <c r="C830" s="84"/>
      <c r="D830" s="84"/>
      <c r="E830" s="86"/>
      <c r="F830" s="84"/>
      <c r="G830" s="85"/>
      <c r="H830" s="84"/>
    </row>
    <row r="831" customFormat="false" ht="15" hidden="false" customHeight="false" outlineLevel="0" collapsed="false">
      <c r="A831" s="84"/>
      <c r="B831" s="85"/>
      <c r="C831" s="84"/>
      <c r="D831" s="84"/>
      <c r="E831" s="86"/>
      <c r="F831" s="84"/>
      <c r="G831" s="85"/>
      <c r="H831" s="84"/>
    </row>
    <row r="832" customFormat="false" ht="15" hidden="false" customHeight="false" outlineLevel="0" collapsed="false">
      <c r="A832" s="84"/>
      <c r="B832" s="85"/>
      <c r="C832" s="84"/>
      <c r="D832" s="84"/>
      <c r="E832" s="86"/>
      <c r="F832" s="84"/>
      <c r="G832" s="85"/>
      <c r="H832" s="84"/>
    </row>
    <row r="833" customFormat="false" ht="15" hidden="false" customHeight="false" outlineLevel="0" collapsed="false">
      <c r="A833" s="84"/>
      <c r="B833" s="85"/>
      <c r="C833" s="84"/>
      <c r="D833" s="84"/>
      <c r="E833" s="86"/>
      <c r="F833" s="84"/>
      <c r="G833" s="85"/>
      <c r="H833" s="84"/>
    </row>
    <row r="834" customFormat="false" ht="15" hidden="false" customHeight="false" outlineLevel="0" collapsed="false">
      <c r="A834" s="84"/>
      <c r="B834" s="85"/>
      <c r="C834" s="84"/>
      <c r="D834" s="84"/>
      <c r="E834" s="86"/>
      <c r="F834" s="84"/>
      <c r="G834" s="85"/>
      <c r="H834" s="84"/>
    </row>
    <row r="835" customFormat="false" ht="15" hidden="false" customHeight="false" outlineLevel="0" collapsed="false">
      <c r="A835" s="84"/>
      <c r="B835" s="85"/>
      <c r="C835" s="84"/>
      <c r="D835" s="84"/>
      <c r="E835" s="86"/>
      <c r="F835" s="84"/>
      <c r="G835" s="85"/>
      <c r="H835" s="84"/>
    </row>
    <row r="836" customFormat="false" ht="15" hidden="false" customHeight="false" outlineLevel="0" collapsed="false">
      <c r="A836" s="84"/>
      <c r="B836" s="85"/>
      <c r="C836" s="84"/>
      <c r="D836" s="84"/>
      <c r="E836" s="86"/>
      <c r="F836" s="84"/>
      <c r="G836" s="85"/>
      <c r="H836" s="84"/>
    </row>
    <row r="837" customFormat="false" ht="15" hidden="false" customHeight="false" outlineLevel="0" collapsed="false">
      <c r="A837" s="84"/>
      <c r="B837" s="85"/>
      <c r="C837" s="84"/>
      <c r="D837" s="84"/>
      <c r="E837" s="86"/>
      <c r="F837" s="84"/>
      <c r="G837" s="85"/>
      <c r="H837" s="84"/>
    </row>
    <row r="838" customFormat="false" ht="15" hidden="false" customHeight="false" outlineLevel="0" collapsed="false">
      <c r="A838" s="84"/>
      <c r="B838" s="85"/>
      <c r="C838" s="84"/>
      <c r="D838" s="84"/>
      <c r="E838" s="86"/>
      <c r="F838" s="84"/>
      <c r="G838" s="85"/>
      <c r="H838" s="84"/>
    </row>
    <row r="839" customFormat="false" ht="15" hidden="false" customHeight="false" outlineLevel="0" collapsed="false">
      <c r="A839" s="84"/>
      <c r="B839" s="85"/>
      <c r="C839" s="84"/>
      <c r="D839" s="84"/>
      <c r="E839" s="86"/>
      <c r="F839" s="84"/>
      <c r="G839" s="85"/>
      <c r="H839" s="84"/>
    </row>
    <row r="840" customFormat="false" ht="15" hidden="false" customHeight="false" outlineLevel="0" collapsed="false">
      <c r="A840" s="84"/>
      <c r="B840" s="85"/>
      <c r="C840" s="84"/>
      <c r="D840" s="84"/>
      <c r="E840" s="86"/>
      <c r="F840" s="84"/>
      <c r="G840" s="85"/>
      <c r="H840" s="84"/>
    </row>
    <row r="841" customFormat="false" ht="15" hidden="false" customHeight="false" outlineLevel="0" collapsed="false">
      <c r="A841" s="84"/>
      <c r="B841" s="85"/>
      <c r="C841" s="84"/>
      <c r="D841" s="84"/>
      <c r="E841" s="86"/>
      <c r="F841" s="84"/>
      <c r="G841" s="85"/>
      <c r="H841" s="84"/>
    </row>
    <row r="842" customFormat="false" ht="15" hidden="false" customHeight="false" outlineLevel="0" collapsed="false">
      <c r="A842" s="84"/>
      <c r="B842" s="85"/>
      <c r="C842" s="84"/>
      <c r="D842" s="84"/>
      <c r="E842" s="86"/>
      <c r="F842" s="84"/>
      <c r="G842" s="85"/>
      <c r="H842" s="84"/>
    </row>
    <row r="843" customFormat="false" ht="15" hidden="false" customHeight="false" outlineLevel="0" collapsed="false">
      <c r="A843" s="84"/>
      <c r="B843" s="85"/>
      <c r="C843" s="84"/>
      <c r="D843" s="84"/>
      <c r="E843" s="86"/>
      <c r="F843" s="84"/>
      <c r="G843" s="85"/>
      <c r="H843" s="84"/>
    </row>
    <row r="844" customFormat="false" ht="15" hidden="false" customHeight="false" outlineLevel="0" collapsed="false">
      <c r="A844" s="84"/>
      <c r="B844" s="85"/>
      <c r="C844" s="84"/>
      <c r="D844" s="84"/>
      <c r="E844" s="86"/>
      <c r="F844" s="84"/>
      <c r="G844" s="85"/>
      <c r="H844" s="84"/>
    </row>
    <row r="845" customFormat="false" ht="15" hidden="false" customHeight="false" outlineLevel="0" collapsed="false">
      <c r="A845" s="84"/>
      <c r="B845" s="85"/>
      <c r="C845" s="84"/>
      <c r="D845" s="84"/>
      <c r="E845" s="86"/>
      <c r="F845" s="84"/>
      <c r="G845" s="85"/>
      <c r="H845" s="84"/>
    </row>
    <row r="846" customFormat="false" ht="15" hidden="false" customHeight="false" outlineLevel="0" collapsed="false">
      <c r="A846" s="84"/>
      <c r="B846" s="85"/>
      <c r="C846" s="84"/>
      <c r="D846" s="84"/>
      <c r="E846" s="86"/>
      <c r="F846" s="84"/>
      <c r="G846" s="85"/>
      <c r="H846" s="84"/>
    </row>
    <row r="847" customFormat="false" ht="15" hidden="false" customHeight="false" outlineLevel="0" collapsed="false">
      <c r="A847" s="84"/>
      <c r="B847" s="85"/>
      <c r="C847" s="84"/>
      <c r="D847" s="84"/>
      <c r="E847" s="86"/>
      <c r="F847" s="84"/>
      <c r="G847" s="85"/>
      <c r="H847" s="84"/>
    </row>
    <row r="848" customFormat="false" ht="15" hidden="false" customHeight="false" outlineLevel="0" collapsed="false">
      <c r="A848" s="84"/>
      <c r="B848" s="85"/>
      <c r="C848" s="84"/>
      <c r="D848" s="84"/>
      <c r="E848" s="86"/>
      <c r="F848" s="84"/>
      <c r="G848" s="85"/>
      <c r="H848" s="84"/>
    </row>
    <row r="849" customFormat="false" ht="15" hidden="false" customHeight="false" outlineLevel="0" collapsed="false">
      <c r="A849" s="84"/>
      <c r="B849" s="85"/>
      <c r="C849" s="84"/>
      <c r="D849" s="84"/>
      <c r="E849" s="86"/>
      <c r="F849" s="84"/>
      <c r="G849" s="85"/>
      <c r="H849" s="84"/>
    </row>
    <row r="850" customFormat="false" ht="15" hidden="false" customHeight="false" outlineLevel="0" collapsed="false">
      <c r="A850" s="84"/>
      <c r="B850" s="85"/>
      <c r="C850" s="84"/>
      <c r="D850" s="84"/>
      <c r="E850" s="86"/>
      <c r="F850" s="84"/>
      <c r="G850" s="85"/>
      <c r="H850" s="84"/>
    </row>
    <row r="851" customFormat="false" ht="15" hidden="false" customHeight="false" outlineLevel="0" collapsed="false">
      <c r="A851" s="84"/>
      <c r="B851" s="85"/>
      <c r="C851" s="84"/>
      <c r="D851" s="84"/>
      <c r="E851" s="86"/>
      <c r="F851" s="84"/>
      <c r="G851" s="85"/>
      <c r="H851" s="84"/>
    </row>
    <row r="852" customFormat="false" ht="15" hidden="false" customHeight="false" outlineLevel="0" collapsed="false">
      <c r="A852" s="84"/>
      <c r="B852" s="85"/>
      <c r="C852" s="84"/>
      <c r="D852" s="84"/>
      <c r="E852" s="86"/>
      <c r="F852" s="84"/>
      <c r="G852" s="85"/>
      <c r="H852" s="84"/>
    </row>
    <row r="853" customFormat="false" ht="15" hidden="false" customHeight="false" outlineLevel="0" collapsed="false">
      <c r="A853" s="84"/>
      <c r="B853" s="85"/>
      <c r="C853" s="84"/>
      <c r="D853" s="84"/>
      <c r="E853" s="86"/>
      <c r="F853" s="84"/>
      <c r="G853" s="85"/>
      <c r="H853" s="84"/>
    </row>
    <row r="854" customFormat="false" ht="15" hidden="false" customHeight="false" outlineLevel="0" collapsed="false">
      <c r="A854" s="84"/>
      <c r="B854" s="85"/>
      <c r="C854" s="84"/>
      <c r="D854" s="84"/>
      <c r="E854" s="86"/>
      <c r="F854" s="84"/>
      <c r="G854" s="85"/>
      <c r="H854" s="84"/>
    </row>
    <row r="855" customFormat="false" ht="15" hidden="false" customHeight="false" outlineLevel="0" collapsed="false">
      <c r="A855" s="84"/>
      <c r="B855" s="85"/>
      <c r="C855" s="84"/>
      <c r="D855" s="84"/>
      <c r="E855" s="86"/>
      <c r="F855" s="84"/>
      <c r="G855" s="85"/>
      <c r="H855" s="84"/>
    </row>
    <row r="856" customFormat="false" ht="15" hidden="false" customHeight="false" outlineLevel="0" collapsed="false">
      <c r="A856" s="84"/>
      <c r="B856" s="85"/>
      <c r="C856" s="84"/>
      <c r="D856" s="84"/>
      <c r="E856" s="86"/>
      <c r="F856" s="84"/>
      <c r="G856" s="85"/>
      <c r="H856" s="84"/>
    </row>
    <row r="857" customFormat="false" ht="15" hidden="false" customHeight="false" outlineLevel="0" collapsed="false">
      <c r="A857" s="84"/>
      <c r="B857" s="85"/>
      <c r="C857" s="84"/>
      <c r="D857" s="84"/>
      <c r="E857" s="86"/>
      <c r="F857" s="84"/>
      <c r="G857" s="85"/>
      <c r="H857" s="84"/>
    </row>
    <row r="858" customFormat="false" ht="15" hidden="false" customHeight="false" outlineLevel="0" collapsed="false">
      <c r="A858" s="84"/>
      <c r="B858" s="85"/>
      <c r="C858" s="84"/>
      <c r="D858" s="84"/>
      <c r="E858" s="86"/>
      <c r="F858" s="84"/>
      <c r="G858" s="85"/>
      <c r="H858" s="84"/>
    </row>
    <row r="859" customFormat="false" ht="15" hidden="false" customHeight="false" outlineLevel="0" collapsed="false">
      <c r="A859" s="84"/>
      <c r="B859" s="85"/>
      <c r="C859" s="84"/>
      <c r="D859" s="84"/>
      <c r="E859" s="86"/>
      <c r="F859" s="84"/>
      <c r="G859" s="85"/>
      <c r="H859" s="84"/>
    </row>
    <row r="860" customFormat="false" ht="15" hidden="false" customHeight="false" outlineLevel="0" collapsed="false">
      <c r="A860" s="84"/>
      <c r="B860" s="85"/>
      <c r="C860" s="84"/>
      <c r="D860" s="84"/>
      <c r="E860" s="86"/>
      <c r="F860" s="84"/>
      <c r="G860" s="85"/>
      <c r="H860" s="84"/>
    </row>
    <row r="861" customFormat="false" ht="15" hidden="false" customHeight="false" outlineLevel="0" collapsed="false">
      <c r="A861" s="84"/>
      <c r="B861" s="85"/>
      <c r="C861" s="84"/>
      <c r="D861" s="84"/>
      <c r="E861" s="86"/>
      <c r="F861" s="84"/>
      <c r="G861" s="85"/>
      <c r="H861" s="84"/>
    </row>
    <row r="862" customFormat="false" ht="15" hidden="false" customHeight="false" outlineLevel="0" collapsed="false">
      <c r="A862" s="84"/>
      <c r="B862" s="85"/>
      <c r="C862" s="84"/>
      <c r="D862" s="84"/>
      <c r="E862" s="86"/>
      <c r="F862" s="84"/>
      <c r="G862" s="85"/>
      <c r="H862" s="84"/>
    </row>
    <row r="863" customFormat="false" ht="15" hidden="false" customHeight="false" outlineLevel="0" collapsed="false">
      <c r="A863" s="84"/>
      <c r="B863" s="85"/>
      <c r="C863" s="84"/>
      <c r="D863" s="84"/>
      <c r="E863" s="86"/>
      <c r="F863" s="84"/>
      <c r="G863" s="85"/>
      <c r="H863" s="84"/>
    </row>
    <row r="864" customFormat="false" ht="15" hidden="false" customHeight="false" outlineLevel="0" collapsed="false">
      <c r="A864" s="84"/>
      <c r="B864" s="85"/>
      <c r="C864" s="84"/>
      <c r="D864" s="84"/>
      <c r="E864" s="86"/>
      <c r="F864" s="84"/>
      <c r="G864" s="85"/>
      <c r="H864" s="84"/>
    </row>
    <row r="865" customFormat="false" ht="15" hidden="false" customHeight="false" outlineLevel="0" collapsed="false">
      <c r="A865" s="84"/>
      <c r="B865" s="85"/>
      <c r="C865" s="84"/>
      <c r="D865" s="84"/>
      <c r="E865" s="86"/>
      <c r="F865" s="84"/>
      <c r="G865" s="85"/>
      <c r="H865" s="84"/>
    </row>
    <row r="866" customFormat="false" ht="15" hidden="false" customHeight="false" outlineLevel="0" collapsed="false">
      <c r="A866" s="84"/>
      <c r="B866" s="85"/>
      <c r="C866" s="84"/>
      <c r="D866" s="84"/>
      <c r="E866" s="86"/>
      <c r="F866" s="84"/>
      <c r="G866" s="85"/>
      <c r="H866" s="84"/>
    </row>
    <row r="867" customFormat="false" ht="15" hidden="false" customHeight="false" outlineLevel="0" collapsed="false">
      <c r="A867" s="84"/>
      <c r="B867" s="85"/>
      <c r="C867" s="84"/>
      <c r="D867" s="84"/>
      <c r="E867" s="86"/>
      <c r="F867" s="84"/>
      <c r="G867" s="85"/>
      <c r="H867" s="84"/>
    </row>
    <row r="868" customFormat="false" ht="15" hidden="false" customHeight="false" outlineLevel="0" collapsed="false">
      <c r="A868" s="84"/>
      <c r="B868" s="85"/>
      <c r="C868" s="84"/>
      <c r="D868" s="84"/>
      <c r="E868" s="86"/>
      <c r="F868" s="84"/>
      <c r="G868" s="85"/>
      <c r="H868" s="84"/>
    </row>
    <row r="869" customFormat="false" ht="15" hidden="false" customHeight="false" outlineLevel="0" collapsed="false">
      <c r="A869" s="84"/>
      <c r="B869" s="85"/>
      <c r="C869" s="84"/>
      <c r="D869" s="84"/>
      <c r="E869" s="86"/>
      <c r="F869" s="84"/>
      <c r="G869" s="85"/>
      <c r="H869" s="84"/>
    </row>
    <row r="870" customFormat="false" ht="15" hidden="false" customHeight="false" outlineLevel="0" collapsed="false">
      <c r="A870" s="84"/>
      <c r="B870" s="85"/>
      <c r="C870" s="84"/>
      <c r="D870" s="84"/>
      <c r="E870" s="86"/>
      <c r="F870" s="84"/>
      <c r="G870" s="85"/>
      <c r="H870" s="84"/>
    </row>
    <row r="871" customFormat="false" ht="15" hidden="false" customHeight="false" outlineLevel="0" collapsed="false">
      <c r="A871" s="84"/>
      <c r="B871" s="85"/>
      <c r="C871" s="84"/>
      <c r="D871" s="84"/>
      <c r="E871" s="86"/>
      <c r="F871" s="84"/>
      <c r="G871" s="85"/>
      <c r="H871" s="84"/>
    </row>
    <row r="872" customFormat="false" ht="15" hidden="false" customHeight="false" outlineLevel="0" collapsed="false">
      <c r="A872" s="84"/>
      <c r="B872" s="85"/>
      <c r="C872" s="84"/>
      <c r="D872" s="84"/>
      <c r="E872" s="86"/>
      <c r="F872" s="84"/>
      <c r="G872" s="85"/>
      <c r="H872" s="84"/>
    </row>
    <row r="873" customFormat="false" ht="15" hidden="false" customHeight="false" outlineLevel="0" collapsed="false">
      <c r="A873" s="84"/>
      <c r="B873" s="85"/>
      <c r="C873" s="84"/>
      <c r="D873" s="84"/>
      <c r="E873" s="86"/>
      <c r="F873" s="84"/>
      <c r="G873" s="85"/>
      <c r="H873" s="84"/>
    </row>
    <row r="874" customFormat="false" ht="15" hidden="false" customHeight="false" outlineLevel="0" collapsed="false">
      <c r="A874" s="84"/>
      <c r="B874" s="85"/>
      <c r="C874" s="84"/>
      <c r="D874" s="84"/>
      <c r="E874" s="86"/>
      <c r="F874" s="84"/>
      <c r="G874" s="85"/>
      <c r="H874" s="84"/>
    </row>
    <row r="875" customFormat="false" ht="15" hidden="false" customHeight="false" outlineLevel="0" collapsed="false">
      <c r="A875" s="84"/>
      <c r="B875" s="85"/>
      <c r="C875" s="84"/>
      <c r="D875" s="84"/>
      <c r="E875" s="86"/>
      <c r="F875" s="84"/>
      <c r="G875" s="85"/>
      <c r="H875" s="84"/>
    </row>
    <row r="876" customFormat="false" ht="15" hidden="false" customHeight="false" outlineLevel="0" collapsed="false">
      <c r="A876" s="84"/>
      <c r="B876" s="85"/>
      <c r="C876" s="84"/>
      <c r="D876" s="84"/>
      <c r="E876" s="86"/>
      <c r="F876" s="84"/>
      <c r="G876" s="85"/>
      <c r="H876" s="84"/>
    </row>
    <row r="877" customFormat="false" ht="15" hidden="false" customHeight="false" outlineLevel="0" collapsed="false">
      <c r="A877" s="84"/>
      <c r="B877" s="85"/>
      <c r="C877" s="84"/>
      <c r="D877" s="84"/>
      <c r="E877" s="86"/>
      <c r="F877" s="84"/>
      <c r="G877" s="85"/>
      <c r="H877" s="84"/>
    </row>
    <row r="878" customFormat="false" ht="15" hidden="false" customHeight="false" outlineLevel="0" collapsed="false">
      <c r="A878" s="84"/>
      <c r="B878" s="85"/>
      <c r="C878" s="84"/>
      <c r="D878" s="84"/>
      <c r="E878" s="86"/>
      <c r="F878" s="84"/>
      <c r="G878" s="85"/>
      <c r="H878" s="84"/>
    </row>
    <row r="879" customFormat="false" ht="15" hidden="false" customHeight="false" outlineLevel="0" collapsed="false">
      <c r="A879" s="84"/>
      <c r="B879" s="85"/>
      <c r="C879" s="84"/>
      <c r="D879" s="84"/>
      <c r="E879" s="86"/>
      <c r="F879" s="84"/>
      <c r="G879" s="85"/>
      <c r="H879" s="84"/>
    </row>
    <row r="880" customFormat="false" ht="15" hidden="false" customHeight="false" outlineLevel="0" collapsed="false">
      <c r="A880" s="84"/>
      <c r="B880" s="85"/>
      <c r="C880" s="84"/>
      <c r="D880" s="84"/>
      <c r="E880" s="86"/>
      <c r="F880" s="84"/>
      <c r="G880" s="85"/>
      <c r="H880" s="84"/>
    </row>
    <row r="881" customFormat="false" ht="15" hidden="false" customHeight="false" outlineLevel="0" collapsed="false">
      <c r="A881" s="84"/>
      <c r="B881" s="85"/>
      <c r="C881" s="84"/>
      <c r="D881" s="84"/>
      <c r="E881" s="86"/>
      <c r="F881" s="84"/>
      <c r="G881" s="85"/>
      <c r="H881" s="84"/>
    </row>
    <row r="882" customFormat="false" ht="15" hidden="false" customHeight="false" outlineLevel="0" collapsed="false">
      <c r="A882" s="84"/>
      <c r="B882" s="85"/>
      <c r="C882" s="84"/>
      <c r="D882" s="84"/>
      <c r="E882" s="86"/>
      <c r="F882" s="84"/>
      <c r="G882" s="85"/>
      <c r="H882" s="84"/>
    </row>
    <row r="883" customFormat="false" ht="15" hidden="false" customHeight="false" outlineLevel="0" collapsed="false">
      <c r="A883" s="84"/>
      <c r="B883" s="85"/>
      <c r="C883" s="84"/>
      <c r="D883" s="84"/>
      <c r="E883" s="86"/>
      <c r="F883" s="84"/>
      <c r="G883" s="85"/>
      <c r="H883" s="84"/>
    </row>
    <row r="884" customFormat="false" ht="15" hidden="false" customHeight="false" outlineLevel="0" collapsed="false">
      <c r="A884" s="84"/>
      <c r="B884" s="85"/>
      <c r="C884" s="84"/>
      <c r="D884" s="84"/>
      <c r="E884" s="86"/>
      <c r="F884" s="84"/>
      <c r="G884" s="85"/>
      <c r="H884" s="84"/>
    </row>
    <row r="885" customFormat="false" ht="15" hidden="false" customHeight="false" outlineLevel="0" collapsed="false">
      <c r="A885" s="84"/>
      <c r="B885" s="85"/>
      <c r="C885" s="84"/>
      <c r="D885" s="84"/>
      <c r="E885" s="86"/>
      <c r="F885" s="84"/>
      <c r="G885" s="85"/>
      <c r="H885" s="84"/>
    </row>
    <row r="886" customFormat="false" ht="15" hidden="false" customHeight="false" outlineLevel="0" collapsed="false">
      <c r="A886" s="84"/>
      <c r="B886" s="85"/>
      <c r="C886" s="84"/>
      <c r="D886" s="84"/>
      <c r="E886" s="86"/>
      <c r="F886" s="84"/>
      <c r="G886" s="85"/>
      <c r="H886" s="84"/>
    </row>
    <row r="887" customFormat="false" ht="15" hidden="false" customHeight="false" outlineLevel="0" collapsed="false">
      <c r="A887" s="84"/>
      <c r="B887" s="85"/>
      <c r="C887" s="84"/>
      <c r="D887" s="84"/>
      <c r="E887" s="86"/>
      <c r="F887" s="84"/>
      <c r="G887" s="85"/>
      <c r="H887" s="84"/>
    </row>
    <row r="888" customFormat="false" ht="15" hidden="false" customHeight="false" outlineLevel="0" collapsed="false">
      <c r="A888" s="84"/>
      <c r="B888" s="85"/>
      <c r="C888" s="84"/>
      <c r="D888" s="84"/>
      <c r="E888" s="86"/>
      <c r="F888" s="84"/>
      <c r="G888" s="85"/>
      <c r="H888" s="84"/>
    </row>
    <row r="889" customFormat="false" ht="15" hidden="false" customHeight="false" outlineLevel="0" collapsed="false">
      <c r="A889" s="84"/>
      <c r="B889" s="85"/>
      <c r="C889" s="84"/>
      <c r="D889" s="84"/>
      <c r="E889" s="86"/>
      <c r="F889" s="84"/>
      <c r="G889" s="85"/>
      <c r="H889" s="84"/>
    </row>
    <row r="890" customFormat="false" ht="15" hidden="false" customHeight="false" outlineLevel="0" collapsed="false">
      <c r="A890" s="84"/>
      <c r="B890" s="85"/>
      <c r="C890" s="84"/>
      <c r="D890" s="84"/>
      <c r="E890" s="86"/>
      <c r="F890" s="84"/>
      <c r="G890" s="85"/>
      <c r="H890" s="84"/>
    </row>
    <row r="891" customFormat="false" ht="15" hidden="false" customHeight="false" outlineLevel="0" collapsed="false">
      <c r="A891" s="84"/>
      <c r="B891" s="85"/>
      <c r="C891" s="84"/>
      <c r="D891" s="84"/>
      <c r="E891" s="86"/>
      <c r="F891" s="84"/>
      <c r="G891" s="85"/>
      <c r="H891" s="84"/>
    </row>
    <row r="892" customFormat="false" ht="15" hidden="false" customHeight="false" outlineLevel="0" collapsed="false">
      <c r="A892" s="84"/>
      <c r="B892" s="85"/>
      <c r="C892" s="84"/>
      <c r="D892" s="84"/>
      <c r="E892" s="86"/>
      <c r="F892" s="84"/>
      <c r="G892" s="85"/>
      <c r="H892" s="84"/>
    </row>
    <row r="893" customFormat="false" ht="15" hidden="false" customHeight="false" outlineLevel="0" collapsed="false">
      <c r="A893" s="84"/>
      <c r="B893" s="85"/>
      <c r="C893" s="84"/>
      <c r="D893" s="84"/>
      <c r="E893" s="86"/>
      <c r="F893" s="84"/>
      <c r="G893" s="85"/>
      <c r="H893" s="84"/>
    </row>
    <row r="894" customFormat="false" ht="15" hidden="false" customHeight="false" outlineLevel="0" collapsed="false">
      <c r="A894" s="84"/>
      <c r="B894" s="85"/>
      <c r="C894" s="84"/>
      <c r="D894" s="84"/>
      <c r="E894" s="86"/>
      <c r="F894" s="84"/>
      <c r="G894" s="85"/>
      <c r="H894" s="84"/>
    </row>
    <row r="895" customFormat="false" ht="15" hidden="false" customHeight="false" outlineLevel="0" collapsed="false">
      <c r="A895" s="84"/>
      <c r="B895" s="85"/>
      <c r="C895" s="84"/>
      <c r="D895" s="84"/>
      <c r="E895" s="86"/>
      <c r="F895" s="84"/>
      <c r="G895" s="85"/>
      <c r="H895" s="84"/>
    </row>
    <row r="896" customFormat="false" ht="15" hidden="false" customHeight="false" outlineLevel="0" collapsed="false">
      <c r="A896" s="84"/>
      <c r="B896" s="85"/>
      <c r="C896" s="84"/>
      <c r="D896" s="84"/>
      <c r="E896" s="86"/>
      <c r="F896" s="84"/>
      <c r="G896" s="85"/>
      <c r="H896" s="84"/>
    </row>
    <row r="897" customFormat="false" ht="15" hidden="false" customHeight="false" outlineLevel="0" collapsed="false">
      <c r="A897" s="84"/>
      <c r="B897" s="85"/>
      <c r="C897" s="84"/>
      <c r="D897" s="84"/>
      <c r="E897" s="86"/>
      <c r="F897" s="84"/>
      <c r="G897" s="85"/>
      <c r="H897" s="84"/>
    </row>
    <row r="898" customFormat="false" ht="15" hidden="false" customHeight="false" outlineLevel="0" collapsed="false">
      <c r="A898" s="84"/>
      <c r="B898" s="85"/>
      <c r="C898" s="84"/>
      <c r="D898" s="84"/>
      <c r="E898" s="86"/>
      <c r="F898" s="84"/>
      <c r="G898" s="85"/>
      <c r="H898" s="84"/>
    </row>
    <row r="899" customFormat="false" ht="15" hidden="false" customHeight="false" outlineLevel="0" collapsed="false">
      <c r="A899" s="84"/>
      <c r="B899" s="85"/>
      <c r="C899" s="84"/>
      <c r="D899" s="84"/>
      <c r="E899" s="86"/>
      <c r="F899" s="84"/>
      <c r="G899" s="85"/>
      <c r="H899" s="84"/>
    </row>
    <row r="900" customFormat="false" ht="15" hidden="false" customHeight="false" outlineLevel="0" collapsed="false">
      <c r="A900" s="84"/>
      <c r="B900" s="85"/>
      <c r="C900" s="84"/>
      <c r="D900" s="84"/>
      <c r="E900" s="86"/>
      <c r="F900" s="84"/>
      <c r="G900" s="85"/>
      <c r="H900" s="84"/>
    </row>
    <row r="901" customFormat="false" ht="15" hidden="false" customHeight="false" outlineLevel="0" collapsed="false">
      <c r="A901" s="84"/>
      <c r="B901" s="85"/>
      <c r="C901" s="84"/>
      <c r="D901" s="84"/>
      <c r="E901" s="86"/>
      <c r="F901" s="84"/>
      <c r="G901" s="85"/>
      <c r="H901" s="84"/>
    </row>
    <row r="902" customFormat="false" ht="15" hidden="false" customHeight="false" outlineLevel="0" collapsed="false">
      <c r="A902" s="84"/>
      <c r="B902" s="85"/>
      <c r="C902" s="84"/>
      <c r="D902" s="84"/>
      <c r="E902" s="86"/>
      <c r="F902" s="84"/>
      <c r="G902" s="85"/>
      <c r="H902" s="84"/>
    </row>
    <row r="903" customFormat="false" ht="15" hidden="false" customHeight="false" outlineLevel="0" collapsed="false">
      <c r="A903" s="84"/>
      <c r="B903" s="85"/>
      <c r="C903" s="84"/>
      <c r="D903" s="84"/>
      <c r="E903" s="86"/>
      <c r="F903" s="84"/>
      <c r="G903" s="85"/>
      <c r="H903" s="84"/>
    </row>
    <row r="904" customFormat="false" ht="15" hidden="false" customHeight="false" outlineLevel="0" collapsed="false">
      <c r="A904" s="84"/>
      <c r="B904" s="85"/>
      <c r="C904" s="84"/>
      <c r="D904" s="84"/>
      <c r="E904" s="86"/>
      <c r="F904" s="84"/>
      <c r="G904" s="85"/>
      <c r="H904" s="84"/>
    </row>
    <row r="905" customFormat="false" ht="15" hidden="false" customHeight="false" outlineLevel="0" collapsed="false">
      <c r="A905" s="84"/>
      <c r="B905" s="85"/>
      <c r="C905" s="84"/>
      <c r="D905" s="84"/>
      <c r="E905" s="86"/>
      <c r="F905" s="84"/>
      <c r="G905" s="85"/>
      <c r="H905" s="84"/>
    </row>
    <row r="906" customFormat="false" ht="15" hidden="false" customHeight="false" outlineLevel="0" collapsed="false">
      <c r="A906" s="84"/>
      <c r="B906" s="85"/>
      <c r="C906" s="84"/>
      <c r="D906" s="84"/>
      <c r="E906" s="86"/>
      <c r="F906" s="84"/>
      <c r="G906" s="85"/>
      <c r="H906" s="84"/>
    </row>
    <row r="907" customFormat="false" ht="15" hidden="false" customHeight="false" outlineLevel="0" collapsed="false">
      <c r="A907" s="84"/>
      <c r="B907" s="85"/>
      <c r="C907" s="84"/>
      <c r="D907" s="84"/>
      <c r="E907" s="86"/>
      <c r="F907" s="84"/>
      <c r="G907" s="85"/>
      <c r="H907" s="84"/>
    </row>
    <row r="908" customFormat="false" ht="15" hidden="false" customHeight="false" outlineLevel="0" collapsed="false">
      <c r="A908" s="84"/>
      <c r="B908" s="85"/>
      <c r="C908" s="84"/>
      <c r="D908" s="84"/>
      <c r="E908" s="86"/>
      <c r="F908" s="84"/>
      <c r="G908" s="85"/>
      <c r="H908" s="84"/>
    </row>
    <row r="909" customFormat="false" ht="15" hidden="false" customHeight="false" outlineLevel="0" collapsed="false">
      <c r="A909" s="84"/>
      <c r="B909" s="85"/>
      <c r="C909" s="84"/>
      <c r="D909" s="84"/>
      <c r="E909" s="86"/>
      <c r="F909" s="84"/>
      <c r="G909" s="85"/>
      <c r="H909" s="84"/>
    </row>
    <row r="910" customFormat="false" ht="15" hidden="false" customHeight="false" outlineLevel="0" collapsed="false">
      <c r="A910" s="84"/>
      <c r="B910" s="85"/>
      <c r="C910" s="84"/>
      <c r="D910" s="84"/>
      <c r="E910" s="86"/>
      <c r="F910" s="84"/>
      <c r="G910" s="85"/>
      <c r="H910" s="84"/>
    </row>
    <row r="911" customFormat="false" ht="15" hidden="false" customHeight="false" outlineLevel="0" collapsed="false">
      <c r="A911" s="84"/>
      <c r="B911" s="85"/>
      <c r="C911" s="84"/>
      <c r="D911" s="84"/>
      <c r="E911" s="86"/>
      <c r="F911" s="84"/>
      <c r="G911" s="85"/>
      <c r="H911" s="84"/>
    </row>
    <row r="912" customFormat="false" ht="15" hidden="false" customHeight="false" outlineLevel="0" collapsed="false">
      <c r="A912" s="84"/>
      <c r="B912" s="85"/>
      <c r="C912" s="84"/>
      <c r="D912" s="84"/>
      <c r="E912" s="86"/>
      <c r="F912" s="84"/>
      <c r="G912" s="85"/>
      <c r="H912" s="84"/>
    </row>
    <row r="913" customFormat="false" ht="15" hidden="false" customHeight="false" outlineLevel="0" collapsed="false">
      <c r="A913" s="84"/>
      <c r="B913" s="85"/>
      <c r="C913" s="84"/>
      <c r="D913" s="84"/>
      <c r="E913" s="86"/>
      <c r="F913" s="84"/>
      <c r="G913" s="85"/>
      <c r="H913" s="84"/>
    </row>
    <row r="914" customFormat="false" ht="15" hidden="false" customHeight="false" outlineLevel="0" collapsed="false">
      <c r="A914" s="84"/>
      <c r="B914" s="85"/>
      <c r="C914" s="84"/>
      <c r="D914" s="84"/>
      <c r="E914" s="86"/>
      <c r="F914" s="84"/>
      <c r="G914" s="85"/>
      <c r="H914" s="84"/>
    </row>
    <row r="915" customFormat="false" ht="15" hidden="false" customHeight="false" outlineLevel="0" collapsed="false">
      <c r="A915" s="84"/>
      <c r="B915" s="85"/>
      <c r="C915" s="84"/>
      <c r="D915" s="84"/>
      <c r="E915" s="86"/>
      <c r="F915" s="84"/>
      <c r="G915" s="85"/>
      <c r="H915" s="84"/>
    </row>
    <row r="916" customFormat="false" ht="15" hidden="false" customHeight="false" outlineLevel="0" collapsed="false">
      <c r="A916" s="84"/>
      <c r="B916" s="85"/>
      <c r="C916" s="84"/>
      <c r="D916" s="84"/>
      <c r="E916" s="86"/>
      <c r="F916" s="84"/>
      <c r="G916" s="85"/>
      <c r="H916" s="84"/>
    </row>
    <row r="917" customFormat="false" ht="15" hidden="false" customHeight="false" outlineLevel="0" collapsed="false">
      <c r="A917" s="84"/>
      <c r="B917" s="85"/>
      <c r="C917" s="84"/>
      <c r="D917" s="84"/>
      <c r="E917" s="86"/>
      <c r="F917" s="84"/>
      <c r="G917" s="85"/>
      <c r="H917" s="84"/>
    </row>
    <row r="918" customFormat="false" ht="15" hidden="false" customHeight="false" outlineLevel="0" collapsed="false">
      <c r="A918" s="84"/>
      <c r="B918" s="85"/>
      <c r="C918" s="84"/>
      <c r="D918" s="84"/>
      <c r="E918" s="86"/>
      <c r="F918" s="84"/>
      <c r="G918" s="85"/>
      <c r="H918" s="84"/>
    </row>
    <row r="919" customFormat="false" ht="15" hidden="false" customHeight="false" outlineLevel="0" collapsed="false">
      <c r="A919" s="84"/>
      <c r="B919" s="85"/>
      <c r="C919" s="84"/>
      <c r="D919" s="84"/>
      <c r="E919" s="86"/>
      <c r="F919" s="84"/>
      <c r="G919" s="85"/>
      <c r="H919" s="84"/>
    </row>
    <row r="920" customFormat="false" ht="15" hidden="false" customHeight="false" outlineLevel="0" collapsed="false">
      <c r="A920" s="84"/>
      <c r="B920" s="85"/>
      <c r="C920" s="84"/>
      <c r="D920" s="84"/>
      <c r="E920" s="86"/>
      <c r="F920" s="84"/>
      <c r="G920" s="85"/>
      <c r="H920" s="84"/>
    </row>
    <row r="921" customFormat="false" ht="15" hidden="false" customHeight="false" outlineLevel="0" collapsed="false">
      <c r="A921" s="84"/>
      <c r="B921" s="85"/>
      <c r="C921" s="84"/>
      <c r="D921" s="84"/>
      <c r="E921" s="86"/>
      <c r="F921" s="84"/>
      <c r="G921" s="85"/>
      <c r="H921" s="84"/>
    </row>
    <row r="922" customFormat="false" ht="15" hidden="false" customHeight="false" outlineLevel="0" collapsed="false">
      <c r="A922" s="84"/>
      <c r="B922" s="85"/>
      <c r="C922" s="84"/>
      <c r="D922" s="84"/>
      <c r="E922" s="86"/>
      <c r="F922" s="84"/>
      <c r="G922" s="85"/>
      <c r="H922" s="84"/>
    </row>
    <row r="923" customFormat="false" ht="15" hidden="false" customHeight="false" outlineLevel="0" collapsed="false">
      <c r="A923" s="84"/>
      <c r="B923" s="85"/>
      <c r="C923" s="84"/>
      <c r="D923" s="84"/>
      <c r="E923" s="86"/>
      <c r="F923" s="84"/>
      <c r="G923" s="85"/>
      <c r="H923" s="84"/>
    </row>
    <row r="924" customFormat="false" ht="15" hidden="false" customHeight="false" outlineLevel="0" collapsed="false">
      <c r="A924" s="84"/>
      <c r="B924" s="85"/>
      <c r="C924" s="84"/>
      <c r="D924" s="84"/>
      <c r="E924" s="86"/>
      <c r="F924" s="84"/>
      <c r="G924" s="85"/>
      <c r="H924" s="84"/>
    </row>
    <row r="925" customFormat="false" ht="15" hidden="false" customHeight="false" outlineLevel="0" collapsed="false">
      <c r="A925" s="84"/>
      <c r="B925" s="85"/>
      <c r="C925" s="84"/>
      <c r="D925" s="84"/>
      <c r="E925" s="86"/>
      <c r="F925" s="84"/>
      <c r="G925" s="85"/>
      <c r="H925" s="84"/>
    </row>
    <row r="926" customFormat="false" ht="15" hidden="false" customHeight="false" outlineLevel="0" collapsed="false">
      <c r="A926" s="84"/>
      <c r="B926" s="85"/>
      <c r="C926" s="84"/>
      <c r="D926" s="84"/>
      <c r="E926" s="86"/>
      <c r="F926" s="84"/>
      <c r="G926" s="85"/>
      <c r="H926" s="84"/>
    </row>
    <row r="927" customFormat="false" ht="15" hidden="false" customHeight="false" outlineLevel="0" collapsed="false">
      <c r="A927" s="84"/>
      <c r="B927" s="85"/>
      <c r="C927" s="84"/>
      <c r="D927" s="84"/>
      <c r="E927" s="86"/>
      <c r="F927" s="84"/>
      <c r="G927" s="85"/>
      <c r="H927" s="84"/>
    </row>
    <row r="928" customFormat="false" ht="15" hidden="false" customHeight="false" outlineLevel="0" collapsed="false">
      <c r="A928" s="84"/>
      <c r="B928" s="85"/>
      <c r="C928" s="84"/>
      <c r="D928" s="84"/>
      <c r="E928" s="86"/>
      <c r="F928" s="84"/>
      <c r="G928" s="85"/>
      <c r="H928" s="84"/>
    </row>
    <row r="929" customFormat="false" ht="15" hidden="false" customHeight="false" outlineLevel="0" collapsed="false">
      <c r="A929" s="84"/>
      <c r="B929" s="85"/>
      <c r="C929" s="84"/>
      <c r="D929" s="84"/>
      <c r="E929" s="86"/>
      <c r="F929" s="84"/>
      <c r="G929" s="85"/>
      <c r="H929" s="84"/>
    </row>
    <row r="930" customFormat="false" ht="15" hidden="false" customHeight="false" outlineLevel="0" collapsed="false">
      <c r="A930" s="84"/>
      <c r="B930" s="85"/>
      <c r="C930" s="84"/>
      <c r="D930" s="84"/>
      <c r="E930" s="86"/>
      <c r="F930" s="84"/>
      <c r="G930" s="85"/>
      <c r="H930" s="84"/>
    </row>
    <row r="931" customFormat="false" ht="15" hidden="false" customHeight="false" outlineLevel="0" collapsed="false">
      <c r="A931" s="84"/>
      <c r="B931" s="85"/>
      <c r="C931" s="84"/>
      <c r="D931" s="84"/>
      <c r="E931" s="86"/>
      <c r="F931" s="84"/>
      <c r="G931" s="85"/>
      <c r="H931" s="84"/>
    </row>
    <row r="932" customFormat="false" ht="15" hidden="false" customHeight="false" outlineLevel="0" collapsed="false">
      <c r="A932" s="84"/>
      <c r="B932" s="85"/>
      <c r="C932" s="84"/>
      <c r="D932" s="84"/>
      <c r="E932" s="86"/>
      <c r="F932" s="84"/>
      <c r="G932" s="85"/>
      <c r="H932" s="84"/>
    </row>
    <row r="933" customFormat="false" ht="15" hidden="false" customHeight="false" outlineLevel="0" collapsed="false">
      <c r="A933" s="84"/>
      <c r="B933" s="85"/>
      <c r="C933" s="84"/>
      <c r="D933" s="84"/>
      <c r="E933" s="86"/>
      <c r="F933" s="84"/>
      <c r="G933" s="85"/>
      <c r="H933" s="84"/>
    </row>
    <row r="934" customFormat="false" ht="15" hidden="false" customHeight="false" outlineLevel="0" collapsed="false">
      <c r="A934" s="84"/>
      <c r="B934" s="85"/>
      <c r="C934" s="84"/>
      <c r="D934" s="84"/>
      <c r="E934" s="86"/>
      <c r="F934" s="84"/>
      <c r="G934" s="85"/>
      <c r="H934" s="84"/>
    </row>
    <row r="935" customFormat="false" ht="15" hidden="false" customHeight="false" outlineLevel="0" collapsed="false">
      <c r="A935" s="84"/>
      <c r="B935" s="85"/>
      <c r="C935" s="84"/>
      <c r="D935" s="84"/>
      <c r="E935" s="86"/>
      <c r="F935" s="84"/>
      <c r="G935" s="85"/>
      <c r="H935" s="84"/>
    </row>
    <row r="936" customFormat="false" ht="15" hidden="false" customHeight="false" outlineLevel="0" collapsed="false">
      <c r="A936" s="84"/>
      <c r="B936" s="85"/>
      <c r="C936" s="84"/>
      <c r="D936" s="84"/>
      <c r="E936" s="86"/>
      <c r="F936" s="84"/>
      <c r="G936" s="85"/>
      <c r="H936" s="84"/>
    </row>
    <row r="937" customFormat="false" ht="15" hidden="false" customHeight="false" outlineLevel="0" collapsed="false">
      <c r="A937" s="84"/>
      <c r="B937" s="85"/>
      <c r="C937" s="84"/>
      <c r="D937" s="84"/>
      <c r="E937" s="86"/>
      <c r="F937" s="84"/>
      <c r="G937" s="85"/>
      <c r="H937" s="84"/>
    </row>
    <row r="938" customFormat="false" ht="15" hidden="false" customHeight="false" outlineLevel="0" collapsed="false">
      <c r="A938" s="84"/>
      <c r="B938" s="85"/>
      <c r="C938" s="84"/>
      <c r="D938" s="84"/>
      <c r="E938" s="86"/>
      <c r="F938" s="84"/>
      <c r="G938" s="85"/>
      <c r="H938" s="84"/>
    </row>
    <row r="939" customFormat="false" ht="15" hidden="false" customHeight="false" outlineLevel="0" collapsed="false">
      <c r="A939" s="84"/>
      <c r="B939" s="85"/>
      <c r="C939" s="84"/>
      <c r="D939" s="84"/>
      <c r="E939" s="86"/>
      <c r="F939" s="84"/>
      <c r="G939" s="85"/>
      <c r="H939" s="84"/>
    </row>
    <row r="940" customFormat="false" ht="15" hidden="false" customHeight="false" outlineLevel="0" collapsed="false">
      <c r="A940" s="84"/>
      <c r="B940" s="85"/>
      <c r="C940" s="84"/>
      <c r="D940" s="84"/>
      <c r="E940" s="86"/>
      <c r="F940" s="84"/>
      <c r="G940" s="85"/>
      <c r="H940" s="84"/>
    </row>
    <row r="941" customFormat="false" ht="15" hidden="false" customHeight="false" outlineLevel="0" collapsed="false">
      <c r="A941" s="84"/>
      <c r="B941" s="85"/>
      <c r="C941" s="84"/>
      <c r="D941" s="84"/>
      <c r="E941" s="86"/>
      <c r="F941" s="84"/>
      <c r="G941" s="85"/>
      <c r="H941" s="84"/>
    </row>
    <row r="942" customFormat="false" ht="15" hidden="false" customHeight="false" outlineLevel="0" collapsed="false">
      <c r="A942" s="84"/>
      <c r="B942" s="85"/>
      <c r="C942" s="84"/>
      <c r="D942" s="84"/>
      <c r="E942" s="86"/>
      <c r="F942" s="84"/>
      <c r="G942" s="85"/>
      <c r="H942" s="84"/>
    </row>
    <row r="943" customFormat="false" ht="15" hidden="false" customHeight="false" outlineLevel="0" collapsed="false">
      <c r="A943" s="84"/>
      <c r="B943" s="85"/>
      <c r="C943" s="84"/>
      <c r="D943" s="84"/>
      <c r="E943" s="86"/>
      <c r="F943" s="84"/>
      <c r="G943" s="85"/>
      <c r="H943" s="84"/>
    </row>
    <row r="944" customFormat="false" ht="15" hidden="false" customHeight="false" outlineLevel="0" collapsed="false">
      <c r="A944" s="84"/>
      <c r="B944" s="85"/>
      <c r="C944" s="84"/>
      <c r="D944" s="84"/>
      <c r="E944" s="86"/>
      <c r="F944" s="84"/>
      <c r="G944" s="85"/>
      <c r="H944" s="84"/>
    </row>
    <row r="945" customFormat="false" ht="15" hidden="false" customHeight="false" outlineLevel="0" collapsed="false">
      <c r="A945" s="84"/>
      <c r="B945" s="85"/>
      <c r="C945" s="84"/>
      <c r="D945" s="84"/>
      <c r="E945" s="86"/>
      <c r="F945" s="84"/>
      <c r="G945" s="85"/>
      <c r="H945" s="84"/>
    </row>
    <row r="946" customFormat="false" ht="15" hidden="false" customHeight="false" outlineLevel="0" collapsed="false">
      <c r="A946" s="84"/>
      <c r="B946" s="85"/>
      <c r="C946" s="84"/>
      <c r="D946" s="84"/>
      <c r="E946" s="86"/>
      <c r="F946" s="84"/>
      <c r="G946" s="85"/>
      <c r="H946" s="84"/>
    </row>
    <row r="947" customFormat="false" ht="15" hidden="false" customHeight="false" outlineLevel="0" collapsed="false">
      <c r="A947" s="84"/>
      <c r="B947" s="85"/>
      <c r="C947" s="84"/>
      <c r="D947" s="84"/>
      <c r="E947" s="86"/>
      <c r="F947" s="84"/>
      <c r="G947" s="85"/>
      <c r="H947" s="84"/>
    </row>
    <row r="948" customFormat="false" ht="15" hidden="false" customHeight="false" outlineLevel="0" collapsed="false">
      <c r="A948" s="84"/>
      <c r="B948" s="85"/>
      <c r="C948" s="84"/>
      <c r="D948" s="84"/>
      <c r="E948" s="86"/>
      <c r="F948" s="84"/>
      <c r="G948" s="85"/>
      <c r="H948" s="84"/>
    </row>
    <row r="949" customFormat="false" ht="15" hidden="false" customHeight="false" outlineLevel="0" collapsed="false">
      <c r="A949" s="84"/>
      <c r="B949" s="85"/>
      <c r="C949" s="84"/>
      <c r="D949" s="84"/>
      <c r="E949" s="86"/>
      <c r="F949" s="84"/>
      <c r="G949" s="85"/>
      <c r="H949" s="84"/>
    </row>
    <row r="950" customFormat="false" ht="15" hidden="false" customHeight="false" outlineLevel="0" collapsed="false">
      <c r="A950" s="84"/>
      <c r="B950" s="85"/>
      <c r="C950" s="84"/>
      <c r="D950" s="84"/>
      <c r="E950" s="86"/>
      <c r="F950" s="84"/>
      <c r="G950" s="85"/>
      <c r="H950" s="84"/>
    </row>
    <row r="951" customFormat="false" ht="15" hidden="false" customHeight="false" outlineLevel="0" collapsed="false">
      <c r="A951" s="84"/>
      <c r="B951" s="85"/>
      <c r="C951" s="84"/>
      <c r="D951" s="84"/>
      <c r="E951" s="86"/>
      <c r="F951" s="84"/>
      <c r="G951" s="85"/>
      <c r="H951" s="84"/>
    </row>
    <row r="952" customFormat="false" ht="15" hidden="false" customHeight="false" outlineLevel="0" collapsed="false">
      <c r="A952" s="84"/>
      <c r="B952" s="85"/>
      <c r="C952" s="84"/>
      <c r="D952" s="84"/>
      <c r="E952" s="86"/>
      <c r="F952" s="84"/>
      <c r="G952" s="85"/>
      <c r="H952" s="84"/>
    </row>
    <row r="953" customFormat="false" ht="15" hidden="false" customHeight="false" outlineLevel="0" collapsed="false">
      <c r="A953" s="84"/>
      <c r="B953" s="85"/>
      <c r="C953" s="84"/>
      <c r="D953" s="84"/>
      <c r="E953" s="86"/>
      <c r="F953" s="84"/>
      <c r="G953" s="85"/>
      <c r="H953" s="84"/>
    </row>
    <row r="954" customFormat="false" ht="15" hidden="false" customHeight="false" outlineLevel="0" collapsed="false">
      <c r="A954" s="84"/>
      <c r="B954" s="85"/>
      <c r="C954" s="84"/>
      <c r="D954" s="84"/>
      <c r="E954" s="86"/>
      <c r="F954" s="84"/>
      <c r="G954" s="85"/>
      <c r="H954" s="84"/>
    </row>
    <row r="955" customFormat="false" ht="15" hidden="false" customHeight="false" outlineLevel="0" collapsed="false">
      <c r="A955" s="84"/>
      <c r="B955" s="85"/>
      <c r="C955" s="84"/>
      <c r="D955" s="84"/>
      <c r="E955" s="86"/>
      <c r="F955" s="84"/>
      <c r="G955" s="85"/>
      <c r="H955" s="84"/>
    </row>
    <row r="956" customFormat="false" ht="15" hidden="false" customHeight="false" outlineLevel="0" collapsed="false">
      <c r="A956" s="84"/>
      <c r="B956" s="85"/>
      <c r="C956" s="84"/>
      <c r="D956" s="84"/>
      <c r="E956" s="86"/>
      <c r="F956" s="84"/>
      <c r="G956" s="85"/>
      <c r="H956" s="84"/>
    </row>
    <row r="957" customFormat="false" ht="15" hidden="false" customHeight="false" outlineLevel="0" collapsed="false">
      <c r="A957" s="84"/>
      <c r="B957" s="85"/>
      <c r="C957" s="84"/>
      <c r="D957" s="84"/>
      <c r="E957" s="86"/>
      <c r="F957" s="84"/>
      <c r="G957" s="85"/>
      <c r="H957" s="84"/>
    </row>
    <row r="958" customFormat="false" ht="15" hidden="false" customHeight="false" outlineLevel="0" collapsed="false">
      <c r="A958" s="84"/>
      <c r="B958" s="85"/>
      <c r="C958" s="84"/>
      <c r="D958" s="84"/>
      <c r="E958" s="86"/>
      <c r="F958" s="84"/>
      <c r="G958" s="85"/>
      <c r="H958" s="84"/>
    </row>
    <row r="959" customFormat="false" ht="15" hidden="false" customHeight="false" outlineLevel="0" collapsed="false">
      <c r="A959" s="84"/>
      <c r="B959" s="85"/>
      <c r="C959" s="84"/>
      <c r="D959" s="84"/>
      <c r="E959" s="86"/>
      <c r="F959" s="84"/>
      <c r="G959" s="85"/>
      <c r="H959" s="84"/>
    </row>
    <row r="960" customFormat="false" ht="15" hidden="false" customHeight="false" outlineLevel="0" collapsed="false">
      <c r="A960" s="84"/>
      <c r="B960" s="85"/>
      <c r="C960" s="84"/>
      <c r="D960" s="84"/>
      <c r="E960" s="86"/>
      <c r="F960" s="84"/>
      <c r="G960" s="85"/>
      <c r="H960" s="84"/>
    </row>
    <row r="961" customFormat="false" ht="15" hidden="false" customHeight="false" outlineLevel="0" collapsed="false">
      <c r="A961" s="84"/>
      <c r="B961" s="85"/>
      <c r="C961" s="84"/>
      <c r="D961" s="84"/>
      <c r="E961" s="86"/>
      <c r="F961" s="84"/>
      <c r="G961" s="85"/>
      <c r="H961" s="84"/>
    </row>
    <row r="962" customFormat="false" ht="15" hidden="false" customHeight="false" outlineLevel="0" collapsed="false">
      <c r="A962" s="84"/>
      <c r="B962" s="85"/>
      <c r="C962" s="84"/>
      <c r="D962" s="84"/>
      <c r="E962" s="86"/>
      <c r="F962" s="84"/>
      <c r="G962" s="85"/>
      <c r="H962" s="84"/>
    </row>
    <row r="963" customFormat="false" ht="15" hidden="false" customHeight="false" outlineLevel="0" collapsed="false">
      <c r="A963" s="84"/>
      <c r="B963" s="85"/>
      <c r="C963" s="84"/>
      <c r="D963" s="84"/>
      <c r="E963" s="86"/>
      <c r="F963" s="84"/>
      <c r="G963" s="85"/>
      <c r="H963" s="84"/>
    </row>
    <row r="964" customFormat="false" ht="15" hidden="false" customHeight="false" outlineLevel="0" collapsed="false">
      <c r="A964" s="84"/>
      <c r="B964" s="85"/>
      <c r="C964" s="84"/>
      <c r="D964" s="84"/>
      <c r="E964" s="86"/>
      <c r="F964" s="84"/>
      <c r="G964" s="85"/>
      <c r="H964" s="84"/>
    </row>
    <row r="965" customFormat="false" ht="15" hidden="false" customHeight="false" outlineLevel="0" collapsed="false">
      <c r="A965" s="84"/>
      <c r="B965" s="85"/>
      <c r="C965" s="84"/>
      <c r="D965" s="84"/>
      <c r="E965" s="86"/>
      <c r="F965" s="84"/>
      <c r="G965" s="85"/>
      <c r="H965" s="84"/>
    </row>
    <row r="966" customFormat="false" ht="15" hidden="false" customHeight="false" outlineLevel="0" collapsed="false">
      <c r="A966" s="84"/>
      <c r="B966" s="85"/>
      <c r="C966" s="84"/>
      <c r="D966" s="84"/>
      <c r="E966" s="86"/>
      <c r="F966" s="84"/>
      <c r="G966" s="85"/>
      <c r="H966" s="84"/>
    </row>
    <row r="967" customFormat="false" ht="15" hidden="false" customHeight="false" outlineLevel="0" collapsed="false">
      <c r="A967" s="84"/>
      <c r="B967" s="85"/>
      <c r="C967" s="84"/>
      <c r="D967" s="84"/>
      <c r="E967" s="86"/>
      <c r="F967" s="84"/>
      <c r="G967" s="85"/>
      <c r="H967" s="84"/>
    </row>
    <row r="968" customFormat="false" ht="15" hidden="false" customHeight="false" outlineLevel="0" collapsed="false">
      <c r="A968" s="84"/>
      <c r="B968" s="85"/>
      <c r="C968" s="84"/>
      <c r="D968" s="84"/>
      <c r="E968" s="86"/>
      <c r="F968" s="84"/>
      <c r="G968" s="85"/>
      <c r="H968" s="84"/>
    </row>
    <row r="969" customFormat="false" ht="15" hidden="false" customHeight="false" outlineLevel="0" collapsed="false">
      <c r="A969" s="84"/>
      <c r="B969" s="85"/>
      <c r="C969" s="84"/>
      <c r="D969" s="84"/>
      <c r="E969" s="86"/>
      <c r="F969" s="84"/>
      <c r="G969" s="85"/>
      <c r="H969" s="84"/>
    </row>
    <row r="970" customFormat="false" ht="15" hidden="false" customHeight="false" outlineLevel="0" collapsed="false">
      <c r="A970" s="84"/>
      <c r="B970" s="85"/>
      <c r="C970" s="84"/>
      <c r="D970" s="84"/>
      <c r="E970" s="86"/>
      <c r="F970" s="84"/>
      <c r="G970" s="85"/>
      <c r="H970" s="84"/>
    </row>
    <row r="971" customFormat="false" ht="15" hidden="false" customHeight="false" outlineLevel="0" collapsed="false">
      <c r="A971" s="84"/>
      <c r="B971" s="85"/>
      <c r="C971" s="84"/>
      <c r="D971" s="84"/>
      <c r="E971" s="86"/>
      <c r="F971" s="84"/>
      <c r="G971" s="85"/>
      <c r="H971" s="84"/>
    </row>
    <row r="972" customFormat="false" ht="15" hidden="false" customHeight="false" outlineLevel="0" collapsed="false">
      <c r="A972" s="84"/>
      <c r="B972" s="85"/>
      <c r="C972" s="84"/>
      <c r="D972" s="84"/>
      <c r="E972" s="86"/>
      <c r="F972" s="84"/>
      <c r="G972" s="85"/>
      <c r="H972" s="84"/>
    </row>
    <row r="973" customFormat="false" ht="15" hidden="false" customHeight="false" outlineLevel="0" collapsed="false">
      <c r="A973" s="84"/>
      <c r="B973" s="85"/>
      <c r="C973" s="84"/>
      <c r="D973" s="84"/>
      <c r="E973" s="86"/>
      <c r="F973" s="84"/>
      <c r="G973" s="85"/>
      <c r="H973" s="84"/>
    </row>
    <row r="974" customFormat="false" ht="15" hidden="false" customHeight="false" outlineLevel="0" collapsed="false">
      <c r="A974" s="84"/>
      <c r="B974" s="85"/>
      <c r="C974" s="84"/>
      <c r="D974" s="84"/>
      <c r="E974" s="86"/>
      <c r="F974" s="84"/>
      <c r="G974" s="85"/>
      <c r="H974" s="84"/>
    </row>
    <row r="975" customFormat="false" ht="15" hidden="false" customHeight="false" outlineLevel="0" collapsed="false">
      <c r="A975" s="84"/>
      <c r="B975" s="85"/>
      <c r="C975" s="84"/>
      <c r="D975" s="84"/>
      <c r="E975" s="86"/>
      <c r="F975" s="84"/>
      <c r="G975" s="85"/>
      <c r="H975" s="84"/>
    </row>
    <row r="976" customFormat="false" ht="15" hidden="false" customHeight="false" outlineLevel="0" collapsed="false">
      <c r="A976" s="84"/>
      <c r="B976" s="85"/>
      <c r="C976" s="84"/>
      <c r="D976" s="84"/>
      <c r="E976" s="86"/>
      <c r="F976" s="84"/>
      <c r="G976" s="85"/>
      <c r="H976" s="84"/>
    </row>
    <row r="977" customFormat="false" ht="15" hidden="false" customHeight="false" outlineLevel="0" collapsed="false">
      <c r="A977" s="84"/>
      <c r="B977" s="85"/>
      <c r="C977" s="84"/>
      <c r="D977" s="84"/>
      <c r="E977" s="86"/>
      <c r="F977" s="84"/>
      <c r="G977" s="85"/>
      <c r="H977" s="84"/>
    </row>
    <row r="978" customFormat="false" ht="15" hidden="false" customHeight="false" outlineLevel="0" collapsed="false">
      <c r="A978" s="84"/>
      <c r="B978" s="85"/>
      <c r="C978" s="84"/>
      <c r="D978" s="84"/>
      <c r="E978" s="86"/>
      <c r="F978" s="84"/>
      <c r="G978" s="85"/>
      <c r="H978" s="84"/>
    </row>
    <row r="979" customFormat="false" ht="15" hidden="false" customHeight="false" outlineLevel="0" collapsed="false">
      <c r="A979" s="84"/>
      <c r="B979" s="85"/>
      <c r="C979" s="84"/>
      <c r="D979" s="84"/>
      <c r="E979" s="86"/>
      <c r="F979" s="84"/>
      <c r="G979" s="85"/>
      <c r="H979" s="84"/>
    </row>
    <row r="980" customFormat="false" ht="15" hidden="false" customHeight="false" outlineLevel="0" collapsed="false">
      <c r="A980" s="84"/>
      <c r="B980" s="85"/>
      <c r="C980" s="84"/>
      <c r="D980" s="84"/>
      <c r="E980" s="86"/>
      <c r="F980" s="84"/>
      <c r="G980" s="85"/>
      <c r="H980" s="84"/>
    </row>
    <row r="981" customFormat="false" ht="15" hidden="false" customHeight="false" outlineLevel="0" collapsed="false">
      <c r="A981" s="84"/>
      <c r="B981" s="85"/>
      <c r="C981" s="84"/>
      <c r="D981" s="84"/>
      <c r="E981" s="86"/>
      <c r="F981" s="84"/>
      <c r="G981" s="85"/>
      <c r="H981" s="84"/>
    </row>
    <row r="982" customFormat="false" ht="15" hidden="false" customHeight="false" outlineLevel="0" collapsed="false">
      <c r="A982" s="84"/>
      <c r="B982" s="85"/>
      <c r="C982" s="84"/>
      <c r="D982" s="84"/>
      <c r="E982" s="86"/>
      <c r="F982" s="84"/>
      <c r="G982" s="85"/>
      <c r="H982" s="84"/>
    </row>
    <row r="983" customFormat="false" ht="15" hidden="false" customHeight="false" outlineLevel="0" collapsed="false">
      <c r="A983" s="84"/>
      <c r="B983" s="85"/>
      <c r="C983" s="84"/>
      <c r="D983" s="84"/>
      <c r="E983" s="86"/>
      <c r="F983" s="84"/>
      <c r="G983" s="85"/>
      <c r="H983" s="84"/>
    </row>
    <row r="984" customFormat="false" ht="15" hidden="false" customHeight="false" outlineLevel="0" collapsed="false">
      <c r="A984" s="84"/>
      <c r="B984" s="85"/>
      <c r="C984" s="84"/>
      <c r="D984" s="84"/>
      <c r="E984" s="86"/>
      <c r="F984" s="84"/>
      <c r="G984" s="85"/>
      <c r="H984" s="84"/>
    </row>
    <row r="985" customFormat="false" ht="15" hidden="false" customHeight="false" outlineLevel="0" collapsed="false">
      <c r="A985" s="84"/>
      <c r="B985" s="85"/>
      <c r="C985" s="84"/>
      <c r="D985" s="84"/>
      <c r="E985" s="86"/>
      <c r="F985" s="84"/>
      <c r="G985" s="85"/>
      <c r="H985" s="84"/>
    </row>
    <row r="986" customFormat="false" ht="15" hidden="false" customHeight="false" outlineLevel="0" collapsed="false">
      <c r="A986" s="84"/>
      <c r="B986" s="85"/>
      <c r="C986" s="84"/>
      <c r="D986" s="84"/>
      <c r="E986" s="86"/>
      <c r="F986" s="84"/>
      <c r="G986" s="85"/>
      <c r="H986" s="84"/>
    </row>
    <row r="987" customFormat="false" ht="15" hidden="false" customHeight="false" outlineLevel="0" collapsed="false">
      <c r="A987" s="84"/>
      <c r="B987" s="85"/>
      <c r="C987" s="84"/>
      <c r="D987" s="84"/>
      <c r="E987" s="86"/>
      <c r="F987" s="84"/>
      <c r="G987" s="85"/>
      <c r="H987" s="84"/>
    </row>
    <row r="988" customFormat="false" ht="15" hidden="false" customHeight="false" outlineLevel="0" collapsed="false">
      <c r="A988" s="84"/>
      <c r="B988" s="85"/>
      <c r="C988" s="84"/>
      <c r="D988" s="84"/>
      <c r="E988" s="86"/>
      <c r="F988" s="84"/>
      <c r="G988" s="85"/>
      <c r="H988" s="84"/>
    </row>
    <row r="989" customFormat="false" ht="15" hidden="false" customHeight="false" outlineLevel="0" collapsed="false">
      <c r="A989" s="84"/>
      <c r="B989" s="85"/>
      <c r="C989" s="84"/>
      <c r="D989" s="84"/>
      <c r="E989" s="86"/>
      <c r="F989" s="84"/>
      <c r="G989" s="85"/>
      <c r="H989" s="84"/>
    </row>
    <row r="990" customFormat="false" ht="15" hidden="false" customHeight="false" outlineLevel="0" collapsed="false">
      <c r="A990" s="84"/>
      <c r="B990" s="85"/>
      <c r="C990" s="84"/>
      <c r="D990" s="84"/>
      <c r="E990" s="86"/>
      <c r="F990" s="84"/>
      <c r="G990" s="85"/>
      <c r="H990" s="84"/>
    </row>
    <row r="991" customFormat="false" ht="15" hidden="false" customHeight="false" outlineLevel="0" collapsed="false">
      <c r="A991" s="84"/>
      <c r="B991" s="85"/>
      <c r="C991" s="84"/>
      <c r="D991" s="84"/>
      <c r="E991" s="86"/>
      <c r="F991" s="84"/>
      <c r="G991" s="85"/>
      <c r="H991" s="84"/>
    </row>
    <row r="992" customFormat="false" ht="15" hidden="false" customHeight="false" outlineLevel="0" collapsed="false">
      <c r="A992" s="84"/>
      <c r="B992" s="85"/>
      <c r="C992" s="84"/>
      <c r="D992" s="84"/>
      <c r="E992" s="86"/>
      <c r="F992" s="84"/>
      <c r="G992" s="85"/>
      <c r="H992" s="84"/>
    </row>
    <row r="993" customFormat="false" ht="15" hidden="false" customHeight="false" outlineLevel="0" collapsed="false">
      <c r="A993" s="84"/>
      <c r="B993" s="85"/>
      <c r="C993" s="84"/>
      <c r="D993" s="84"/>
      <c r="E993" s="86"/>
      <c r="F993" s="84"/>
      <c r="G993" s="85"/>
      <c r="H993" s="84"/>
    </row>
    <row r="994" customFormat="false" ht="15" hidden="false" customHeight="false" outlineLevel="0" collapsed="false">
      <c r="A994" s="84"/>
      <c r="B994" s="85"/>
      <c r="C994" s="84"/>
      <c r="D994" s="84"/>
      <c r="E994" s="86"/>
      <c r="F994" s="84"/>
      <c r="G994" s="85"/>
      <c r="H994" s="84"/>
    </row>
    <row r="995" customFormat="false" ht="15" hidden="false" customHeight="false" outlineLevel="0" collapsed="false">
      <c r="A995" s="84"/>
      <c r="B995" s="85"/>
      <c r="C995" s="84"/>
      <c r="D995" s="84"/>
      <c r="E995" s="86"/>
      <c r="F995" s="84"/>
      <c r="G995" s="85"/>
      <c r="H995" s="84"/>
    </row>
    <row r="996" customFormat="false" ht="15" hidden="false" customHeight="false" outlineLevel="0" collapsed="false">
      <c r="A996" s="84"/>
      <c r="B996" s="85"/>
      <c r="C996" s="84"/>
      <c r="D996" s="84"/>
      <c r="E996" s="86"/>
      <c r="F996" s="84"/>
      <c r="G996" s="85"/>
      <c r="H996" s="84"/>
    </row>
    <row r="997" customFormat="false" ht="15" hidden="false" customHeight="false" outlineLevel="0" collapsed="false">
      <c r="A997" s="84"/>
      <c r="B997" s="85"/>
      <c r="C997" s="84"/>
      <c r="D997" s="84"/>
      <c r="E997" s="86"/>
      <c r="F997" s="84"/>
      <c r="G997" s="85"/>
      <c r="H997" s="84"/>
    </row>
    <row r="998" customFormat="false" ht="15" hidden="false" customHeight="false" outlineLevel="0" collapsed="false">
      <c r="A998" s="84"/>
      <c r="B998" s="85"/>
      <c r="C998" s="84"/>
      <c r="D998" s="84"/>
      <c r="E998" s="86"/>
      <c r="F998" s="84"/>
      <c r="G998" s="85"/>
      <c r="H998" s="84"/>
    </row>
    <row r="999" customFormat="false" ht="15" hidden="false" customHeight="false" outlineLevel="0" collapsed="false">
      <c r="A999" s="84"/>
      <c r="B999" s="85"/>
      <c r="C999" s="84"/>
      <c r="D999" s="84"/>
      <c r="E999" s="86"/>
      <c r="F999" s="84"/>
      <c r="G999" s="85"/>
      <c r="H999" s="84"/>
    </row>
    <row r="1000" customFormat="false" ht="15" hidden="false" customHeight="false" outlineLevel="0" collapsed="false">
      <c r="A1000" s="84"/>
      <c r="B1000" s="85"/>
      <c r="C1000" s="84"/>
      <c r="D1000" s="84"/>
      <c r="E1000" s="86"/>
      <c r="F1000" s="84"/>
      <c r="G1000" s="85"/>
      <c r="H1000" s="84"/>
    </row>
    <row r="1001" customFormat="false" ht="15" hidden="false" customHeight="false" outlineLevel="0" collapsed="false">
      <c r="A1001" s="84"/>
      <c r="B1001" s="85"/>
      <c r="C1001" s="84"/>
      <c r="D1001" s="84"/>
      <c r="E1001" s="86"/>
      <c r="F1001" s="84"/>
      <c r="G1001" s="85"/>
      <c r="H1001" s="84"/>
    </row>
    <row r="1002" customFormat="false" ht="15" hidden="false" customHeight="false" outlineLevel="0" collapsed="false">
      <c r="A1002" s="84"/>
      <c r="B1002" s="85"/>
      <c r="C1002" s="84"/>
      <c r="D1002" s="84"/>
      <c r="E1002" s="86"/>
      <c r="F1002" s="84"/>
      <c r="G1002" s="85"/>
      <c r="H1002" s="84"/>
    </row>
    <row r="1003" customFormat="false" ht="15" hidden="false" customHeight="false" outlineLevel="0" collapsed="false">
      <c r="A1003" s="84"/>
      <c r="B1003" s="85"/>
      <c r="C1003" s="84"/>
      <c r="D1003" s="84"/>
      <c r="E1003" s="86"/>
      <c r="F1003" s="84"/>
      <c r="G1003" s="85"/>
      <c r="H1003" s="84"/>
    </row>
    <row r="1004" customFormat="false" ht="15" hidden="false" customHeight="false" outlineLevel="0" collapsed="false">
      <c r="A1004" s="84"/>
      <c r="B1004" s="85"/>
      <c r="C1004" s="84"/>
      <c r="D1004" s="84"/>
      <c r="E1004" s="86"/>
      <c r="F1004" s="84"/>
      <c r="G1004" s="85"/>
      <c r="H1004" s="84"/>
    </row>
    <row r="1005" customFormat="false" ht="15" hidden="false" customHeight="false" outlineLevel="0" collapsed="false">
      <c r="A1005" s="84"/>
      <c r="B1005" s="85"/>
      <c r="C1005" s="84"/>
      <c r="D1005" s="84"/>
      <c r="E1005" s="86"/>
      <c r="F1005" s="84"/>
      <c r="G1005" s="85"/>
      <c r="H1005" s="84"/>
    </row>
  </sheetData>
  <autoFilter ref="A5:H1005"/>
  <mergeCells count="1">
    <mergeCell ref="A1:H1"/>
  </mergeCells>
  <conditionalFormatting sqref="F6:F1005">
    <cfRule type="cellIs" priority="2" operator="equal" aboveAverage="0" equalAverage="0" bottom="0" percent="0" rank="0" text="" dxfId="14">
      <formula>"อนุมัติ"</formula>
    </cfRule>
    <cfRule type="cellIs" priority="3" operator="equal" aboveAverage="0" equalAverage="0" bottom="0" percent="0" rank="0" text="" dxfId="14">
      <formula>"ชำระแล้ว"</formula>
    </cfRule>
    <cfRule type="cellIs" priority="4" operator="equal" aboveAverage="0" equalAverage="0" bottom="0" percent="0" rank="0" text="" dxfId="15">
      <formula>"รอตอบ"</formula>
    </cfRule>
    <cfRule type="cellIs" priority="5" operator="equal" aboveAverage="0" equalAverage="0" bottom="0" percent="0" rank="0" text="" dxfId="15">
      <formula>"รอชำระ"</formula>
    </cfRule>
    <cfRule type="cellIs" priority="6" operator="equal" aboveAverage="0" equalAverage="0" bottom="0" percent="0" rank="0" text="" dxfId="16">
      <formula>"ไม่อนุมัติ"</formula>
    </cfRule>
    <cfRule type="cellIs" priority="7" operator="equal" aboveAverage="0" equalAverage="0" bottom="0" percent="0" rank="0" text="" dxfId="17">
      <formula>"ยกเลิก"</formula>
    </cfRule>
  </conditionalFormatting>
  <conditionalFormatting sqref="G6:G1005">
    <cfRule type="expression" priority="8" aboveAverage="0" equalAverage="0" bottom="0" percent="0" rank="0" text="" dxfId="16">
      <formula>AND($G6&lt;&gt;"",$G6&lt;=TODAY(),OR($F6="รอตอบ",$F6="รอชำระ"))</formula>
    </cfRule>
  </conditionalFormatting>
  <dataValidations count="2">
    <dataValidation allowBlank="true" errorStyle="stop" operator="between" showDropDown="false" showErrorMessage="false" showInputMessage="false" sqref="F6:F1005" type="list">
      <formula1>"รอตอบ,อนุมัติ,ไม่อนุมัติ,รอชำระ,ชำระแล้ว,ยกเลิก"</formula1>
      <formula2>0</formula2>
    </dataValidation>
    <dataValidation allowBlank="true" errorStyle="stop" operator="between" showDropDown="false" showErrorMessage="false" showInputMessage="false" sqref="C6:C1005" type="list">
      <formula1>"ใบเสนอราคา,ใบแจ้งหนี้,ใบส่งของ,ใบเสร็จรับเงิน"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6C755"/>
    <pageSetUpPr fitToPage="true"/>
  </sheetPr>
  <dimension ref="B2:B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3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33.75" hidden="false" customHeight="true" outlineLevel="0" collapsed="false">
      <c r="B2" s="87" t="s">
        <v>154</v>
      </c>
    </row>
    <row r="3" customFormat="false" ht="21.75" hidden="false" customHeight="true" outlineLevel="0" collapsed="false">
      <c r="B3" s="88" t="s">
        <v>155</v>
      </c>
    </row>
    <row r="4" customFormat="false" ht="24" hidden="false" customHeight="true" outlineLevel="0" collapsed="false">
      <c r="B4" s="89" t="s">
        <v>156</v>
      </c>
    </row>
    <row r="5" customFormat="false" ht="30" hidden="false" customHeight="true" outlineLevel="0" collapsed="false">
      <c r="B5" s="90" t="s">
        <v>157</v>
      </c>
    </row>
    <row r="6" customFormat="false" ht="30" hidden="false" customHeight="true" outlineLevel="0" collapsed="false">
      <c r="B6" s="90" t="s">
        <v>158</v>
      </c>
    </row>
    <row r="7" customFormat="false" ht="30" hidden="false" customHeight="true" outlineLevel="0" collapsed="false">
      <c r="B7" s="90" t="s">
        <v>159</v>
      </c>
    </row>
    <row r="8" customFormat="false" ht="30" hidden="false" customHeight="true" outlineLevel="0" collapsed="false">
      <c r="B8" s="90" t="s">
        <v>160</v>
      </c>
    </row>
    <row r="9" customFormat="false" ht="24" hidden="false" customHeight="true" outlineLevel="0" collapsed="false">
      <c r="B9" s="89" t="s">
        <v>161</v>
      </c>
    </row>
    <row r="10" customFormat="false" ht="30" hidden="false" customHeight="true" outlineLevel="0" collapsed="false">
      <c r="B10" s="90" t="s">
        <v>162</v>
      </c>
    </row>
    <row r="11" customFormat="false" ht="30" hidden="false" customHeight="true" outlineLevel="0" collapsed="false">
      <c r="B11" s="90" t="s">
        <v>163</v>
      </c>
    </row>
    <row r="12" customFormat="false" ht="30" hidden="false" customHeight="true" outlineLevel="0" collapsed="false">
      <c r="B12" s="90" t="s">
        <v>164</v>
      </c>
    </row>
    <row r="13" customFormat="false" ht="30" hidden="false" customHeight="true" outlineLevel="0" collapsed="false">
      <c r="B13" s="90" t="s">
        <v>165</v>
      </c>
    </row>
    <row r="14" customFormat="false" ht="30" hidden="false" customHeight="true" outlineLevel="0" collapsed="false">
      <c r="B14" s="90" t="s">
        <v>166</v>
      </c>
    </row>
    <row r="15" customFormat="false" ht="30" hidden="false" customHeight="true" outlineLevel="0" collapsed="false">
      <c r="B15" s="90" t="s">
        <v>167</v>
      </c>
    </row>
    <row r="16" customFormat="false" ht="24" hidden="false" customHeight="true" outlineLevel="0" collapsed="false">
      <c r="B16" s="89" t="s">
        <v>168</v>
      </c>
    </row>
    <row r="17" customFormat="false" ht="30" hidden="false" customHeight="true" outlineLevel="0" collapsed="false">
      <c r="B17" s="90" t="s">
        <v>169</v>
      </c>
    </row>
    <row r="18" customFormat="false" ht="30" hidden="false" customHeight="true" outlineLevel="0" collapsed="false">
      <c r="B18" s="90" t="s">
        <v>170</v>
      </c>
    </row>
    <row r="19" customFormat="false" ht="30" hidden="false" customHeight="true" outlineLevel="0" collapsed="false">
      <c r="B19" s="90" t="s">
        <v>171</v>
      </c>
    </row>
    <row r="20" customFormat="false" ht="30" hidden="false" customHeight="true" outlineLevel="0" collapsed="false">
      <c r="B20" s="90" t="s">
        <v>172</v>
      </c>
    </row>
    <row r="21" customFormat="false" ht="24" hidden="false" customHeight="true" outlineLevel="0" collapsed="false">
      <c r="B21" s="89" t="s">
        <v>173</v>
      </c>
    </row>
    <row r="22" customFormat="false" ht="30" hidden="false" customHeight="true" outlineLevel="0" collapsed="false">
      <c r="B22" s="90" t="s">
        <v>174</v>
      </c>
    </row>
    <row r="23" customFormat="false" ht="30" hidden="false" customHeight="true" outlineLevel="0" collapsed="false">
      <c r="B23" s="90" t="s">
        <v>175</v>
      </c>
    </row>
    <row r="24" customFormat="false" ht="24" hidden="false" customHeight="true" outlineLevel="0" collapsed="false">
      <c r="B24" s="89" t="s">
        <v>176</v>
      </c>
    </row>
    <row r="25" customFormat="false" ht="30" hidden="false" customHeight="true" outlineLevel="0" collapsed="false">
      <c r="B25" s="90" t="s">
        <v>177</v>
      </c>
    </row>
    <row r="26" customFormat="false" ht="24" hidden="false" customHeight="true" outlineLevel="0" collapsed="false">
      <c r="B26" s="89" t="s">
        <v>178</v>
      </c>
    </row>
    <row r="27" customFormat="false" ht="30" hidden="false" customHeight="true" outlineLevel="0" collapsed="false">
      <c r="B27" s="90" t="s">
        <v>179</v>
      </c>
    </row>
    <row r="28" customFormat="false" ht="30" hidden="false" customHeight="true" outlineLevel="0" collapsed="false">
      <c r="B28" s="91" t="s">
        <v>180</v>
      </c>
    </row>
    <row r="29" customFormat="false" ht="21.75" hidden="false" customHeight="true" outlineLevel="0" collapsed="false">
      <c r="B29" s="92" t="s">
        <v>181</v>
      </c>
    </row>
  </sheetData>
  <hyperlinks>
    <hyperlink ref="B28" r:id="rId1" display="ต้องการจดรายรับรายจ่ายร้านง่าย ๆ ผ่าน LINE ฟรี? แอด @kasetidea พิมพ์ &quot;ขาย 500&quot; ก็จดให้  —  คลิกที่นี่"/>
    <hyperlink ref="B29" r:id="rId2" display="ดาวน์โหลดเวอร์ชันล่าสุดและแบบฟอร์มฟรีอื่น ๆ: https://kasetidea.com/tools/quotation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375" defaultRowHeight="15" zeroHeight="false" outlineLevelRow="0" outlineLevelCol="0"/>
  <sheetData>
    <row r="1" customFormat="false" ht="15" hidden="false" customHeight="false" outlineLevel="0" collapsed="false">
      <c r="A1" s="0" t="s">
        <v>182</v>
      </c>
      <c r="B1" s="0" t="n">
        <f aca="false">IFERROR(MATCH(ใบเสนอราคา!$M$15,{"ใบเสนอราคา","ใบแจ้งหนี้","ใบส่งของ","ใบเสร็จรับเงิน"},0),1)</f>
        <v>1</v>
      </c>
    </row>
    <row r="2" customFormat="false" ht="15" hidden="false" customHeight="false" outlineLevel="0" collapsed="false">
      <c r="A2" s="0" t="s">
        <v>183</v>
      </c>
      <c r="B2" s="0" t="n">
        <f aca="false">IFERROR(MATCH(ใบเสนอราคา!$M$16,{"ไทย","English","ไทย + English"},0),1)</f>
        <v>1</v>
      </c>
      <c r="AD2" s="0" t="s">
        <v>184</v>
      </c>
    </row>
    <row r="3" customFormat="false" ht="15" hidden="false" customHeight="false" outlineLevel="0" collapsed="false">
      <c r="A3" s="0" t="s">
        <v>185</v>
      </c>
      <c r="B3" s="0" t="n">
        <f aca="false">IFERROR(MATCH(ใบเสนอราคา!$M$21,{"ไม่มี VAT","VAT 7% แยกนอกราคา","VAT 7% รวมในราคาแล้ว"},0),1)</f>
        <v>2</v>
      </c>
      <c r="AD3" s="0" t="s">
        <v>186</v>
      </c>
    </row>
    <row r="4" customFormat="false" ht="15" hidden="false" customHeight="false" outlineLevel="0" collapsed="false">
      <c r="A4" s="0" t="s">
        <v>187</v>
      </c>
      <c r="B4" s="0" t="n">
        <f aca="false">IFERROR(VALUE(SUBSTITUTE(ใบเสนอราคา!$M$22,"%",""))/100,0)</f>
        <v>0</v>
      </c>
      <c r="AD4" s="0" t="s">
        <v>188</v>
      </c>
    </row>
    <row r="5" customFormat="false" ht="15" hidden="false" customHeight="false" outlineLevel="0" collapsed="false">
      <c r="A5" s="0" t="s">
        <v>189</v>
      </c>
      <c r="B5" s="93" t="n">
        <f aca="true">IF(ใบเสนอราคา!$M$18="",TODAY(),ใบเสนอราคา!$M$18)</f>
        <v>46294</v>
      </c>
      <c r="AD5" s="94" t="s">
        <v>190</v>
      </c>
    </row>
    <row r="6" customFormat="false" ht="15" hidden="false" customHeight="false" outlineLevel="0" collapsed="false">
      <c r="A6" s="0" t="s">
        <v>191</v>
      </c>
      <c r="B6" s="0" t="n">
        <f aca="false">IFERROR(CHOOSE(MATCH(ตั้งค่าร้าน!$B$26,{"พ.ศ.","ค.ศ.","ไม่ใส่ปี"},0),YEAR(B5)+543,YEAR(B5),""),YEAR(B5)+543)</f>
        <v>2569</v>
      </c>
      <c r="AD6" s="0" t="s">
        <v>192</v>
      </c>
    </row>
    <row r="7" customFormat="false" ht="15" hidden="false" customHeight="false" outlineLevel="0" collapsed="false">
      <c r="A7" s="0" t="s">
        <v>193</v>
      </c>
      <c r="B7" s="0" t="str">
        <f aca="false">CHOOSE(B1,ตั้งค่าร้าน!$B$22,ตั้งค่าร้าน!$B$23,ตั้งค่าร้าน!$B$24,ตั้งค่าร้าน!$B$25)</f>
        <v>QT</v>
      </c>
      <c r="AD7" s="0" t="s">
        <v>194</v>
      </c>
    </row>
    <row r="8" customFormat="false" ht="15" hidden="false" customHeight="false" outlineLevel="0" collapsed="false">
      <c r="A8" s="0" t="s">
        <v>195</v>
      </c>
      <c r="B8" s="0" t="str">
        <f aca="false">B7&amp;B6&amp;IF(B7&amp;B6="","","-")&amp;TEXT(N(ใบเสนอราคา!$M$17),"0000")</f>
        <v>QT2569-0001</v>
      </c>
      <c r="AD8" s="0" t="s">
        <v>196</v>
      </c>
    </row>
    <row r="9" customFormat="false" ht="15" hidden="false" customHeight="false" outlineLevel="0" collapsed="false">
      <c r="AD9" s="0" t="s">
        <v>197</v>
      </c>
    </row>
    <row r="10" customFormat="false" ht="15" hidden="false" customHeight="false" outlineLevel="0" collapsed="false">
      <c r="A10" s="0" t="s">
        <v>198</v>
      </c>
      <c r="B10" s="93" t="n">
        <f aca="false">B5+N(ใบเสนอราคา!$M$19)</f>
        <v>46324</v>
      </c>
      <c r="AD10" s="94" t="s">
        <v>199</v>
      </c>
    </row>
    <row r="11" customFormat="false" ht="15" hidden="false" customHeight="false" outlineLevel="0" collapsed="false">
      <c r="AD11" s="0" t="s">
        <v>200</v>
      </c>
    </row>
    <row r="12" customFormat="false" ht="15" hidden="false" customHeight="false" outlineLevel="0" collapsed="false">
      <c r="AD12" s="0" t="s">
        <v>201</v>
      </c>
    </row>
    <row r="13" customFormat="false" ht="15" hidden="false" customHeight="false" outlineLevel="0" collapsed="false">
      <c r="A13" s="0" t="s">
        <v>202</v>
      </c>
      <c r="B13" s="0" t="n">
        <f aca="false">SUM(ใบเสนอราคา!$I$15:$I$29)</f>
        <v>18900</v>
      </c>
      <c r="AD13" s="0" t="s">
        <v>203</v>
      </c>
    </row>
    <row r="14" customFormat="false" ht="15" hidden="false" customHeight="false" outlineLevel="0" collapsed="false">
      <c r="A14" s="0" t="s">
        <v>204</v>
      </c>
      <c r="B14" s="0" t="n">
        <f aca="false">N(ใบเสนอราคา!$M$23)</f>
        <v>0</v>
      </c>
      <c r="AD14" s="0" t="s">
        <v>205</v>
      </c>
    </row>
    <row r="15" customFormat="false" ht="15" hidden="false" customHeight="false" outlineLevel="0" collapsed="false">
      <c r="A15" s="0" t="s">
        <v>206</v>
      </c>
      <c r="B15" s="0" t="n">
        <f aca="false">B13-B14</f>
        <v>18900</v>
      </c>
      <c r="AD15" s="0" t="s">
        <v>207</v>
      </c>
    </row>
    <row r="16" customFormat="false" ht="15" hidden="false" customHeight="false" outlineLevel="0" collapsed="false">
      <c r="A16" s="0" t="s">
        <v>185</v>
      </c>
      <c r="B16" s="0" t="n">
        <f aca="false">IF(B3=2,ROUND(B15*0.07,2),IF(B3=3,ROUND(B15*7/107,2),0))</f>
        <v>1323</v>
      </c>
      <c r="AD16" s="0" t="s">
        <v>208</v>
      </c>
    </row>
    <row r="17" customFormat="false" ht="15" hidden="false" customHeight="false" outlineLevel="0" collapsed="false">
      <c r="A17" s="0" t="s">
        <v>209</v>
      </c>
      <c r="B17" s="0" t="n">
        <f aca="false">IF(B3=3,B15-B16,B15)</f>
        <v>18900</v>
      </c>
      <c r="AD17" s="0" t="s">
        <v>210</v>
      </c>
    </row>
    <row r="18" customFormat="false" ht="15" hidden="false" customHeight="false" outlineLevel="0" collapsed="false">
      <c r="A18" s="0" t="s">
        <v>211</v>
      </c>
      <c r="B18" s="0" t="n">
        <f aca="false">IF(B3=2,B15+B16,B15)</f>
        <v>20223</v>
      </c>
      <c r="AD18" s="0" t="s">
        <v>212</v>
      </c>
    </row>
    <row r="19" customFormat="false" ht="15" hidden="false" customHeight="false" outlineLevel="0" collapsed="false">
      <c r="A19" s="0" t="s">
        <v>213</v>
      </c>
      <c r="B19" s="0" t="n">
        <f aca="false">ROUND(B17*B4,2)</f>
        <v>0</v>
      </c>
      <c r="AD19" s="0" t="s">
        <v>214</v>
      </c>
    </row>
    <row r="20" customFormat="false" ht="15" hidden="false" customHeight="false" outlineLevel="0" collapsed="false">
      <c r="A20" s="0" t="s">
        <v>215</v>
      </c>
      <c r="B20" s="0" t="n">
        <f aca="false">B18-B19</f>
        <v>20223</v>
      </c>
      <c r="AD20" s="0" t="s">
        <v>216</v>
      </c>
    </row>
    <row r="21" customFormat="false" ht="15" hidden="false" customHeight="false" outlineLevel="0" collapsed="false">
      <c r="AD21" s="0" t="s">
        <v>217</v>
      </c>
    </row>
    <row r="22" customFormat="false" ht="15" hidden="false" customHeight="false" outlineLevel="0" collapsed="false">
      <c r="AD22" s="0" t="s">
        <v>218</v>
      </c>
    </row>
    <row r="23" customFormat="false" ht="15" hidden="false" customHeight="false" outlineLevel="0" collapsed="false">
      <c r="A23" s="0" t="s">
        <v>219</v>
      </c>
      <c r="B23" s="0" t="n">
        <f aca="false">1</f>
        <v>1</v>
      </c>
      <c r="C23" s="0" t="str">
        <f aca="false">CHOOSE(_calc!$B$2,"รวมเป็นเงิน","Subtotal","รวมเป็นเงิน / Subtotal")</f>
        <v>รวมเป็นเงิน</v>
      </c>
      <c r="D23" s="0" t="n">
        <f aca="false">B13</f>
        <v>18900</v>
      </c>
      <c r="E23" s="0" t="n">
        <f aca="false">IF(B23=1,SUM(B$23:B23),"")</f>
        <v>1</v>
      </c>
      <c r="AD23" s="0" t="s">
        <v>220</v>
      </c>
    </row>
    <row r="24" customFormat="false" ht="15" hidden="false" customHeight="false" outlineLevel="0" collapsed="false">
      <c r="A24" s="0" t="s">
        <v>221</v>
      </c>
      <c r="B24" s="0" t="n">
        <f aca="false">IF(B14&lt;&gt;0,1,0)</f>
        <v>0</v>
      </c>
      <c r="C24" s="0" t="str">
        <f aca="false">CHOOSE(_calc!$B$2,"ส่วนลด","Discount","ส่วนลด / Discount")</f>
        <v>ส่วนลด</v>
      </c>
      <c r="D24" s="0" t="n">
        <f aca="false">B14</f>
        <v>0</v>
      </c>
      <c r="E24" s="0" t="str">
        <f aca="false">IF(B24=1,SUM(B$23:B24),"")</f>
        <v/>
      </c>
      <c r="AD24" s="0" t="s">
        <v>222</v>
      </c>
    </row>
    <row r="25" customFormat="false" ht="15" hidden="false" customHeight="false" outlineLevel="0" collapsed="false">
      <c r="A25" s="0" t="s">
        <v>223</v>
      </c>
      <c r="B25" s="0" t="n">
        <f aca="false">IF(AND(B14&lt;&gt;0,B3&lt;&gt;3),1,0)</f>
        <v>0</v>
      </c>
      <c r="C25" s="0" t="str">
        <f aca="false">CHOOSE(_calc!$B$2,"ยอดหลังหักส่วนลด","After discount","ยอดหลังหักส่วนลด / After discount")</f>
        <v>ยอดหลังหักส่วนลด</v>
      </c>
      <c r="D25" s="0" t="n">
        <f aca="false">B15</f>
        <v>18900</v>
      </c>
      <c r="E25" s="0" t="str">
        <f aca="false">IF(B25=1,SUM(B$23:B25),"")</f>
        <v/>
      </c>
      <c r="AD25" s="0" t="s">
        <v>224</v>
      </c>
    </row>
    <row r="26" customFormat="false" ht="15" hidden="false" customHeight="false" outlineLevel="0" collapsed="false">
      <c r="A26" s="0" t="s">
        <v>225</v>
      </c>
      <c r="B26" s="0" t="n">
        <f aca="false">IF(B3=3,1,0)</f>
        <v>0</v>
      </c>
      <c r="C26" s="0" t="str">
        <f aca="false">CHOOSE(_calc!$B$2,"มูลค่าก่อนภาษี","Amount before VAT","มูลค่าก่อนภาษี / Amount before VAT")</f>
        <v>มูลค่าก่อนภาษี</v>
      </c>
      <c r="D26" s="0" t="n">
        <f aca="false">B17</f>
        <v>18900</v>
      </c>
      <c r="E26" s="0" t="str">
        <f aca="false">IF(B26=1,SUM(B$23:B26),"")</f>
        <v/>
      </c>
      <c r="AD26" s="0" t="s">
        <v>226</v>
      </c>
    </row>
    <row r="27" customFormat="false" ht="15" hidden="false" customHeight="false" outlineLevel="0" collapsed="false">
      <c r="A27" s="0" t="s">
        <v>227</v>
      </c>
      <c r="B27" s="0" t="n">
        <f aca="false">IF(B3&gt;1,1,0)</f>
        <v>1</v>
      </c>
      <c r="C27" s="0" t="str">
        <f aca="false">IF(B3=3,CHOOSE(_calc!$B$2,"VAT 7% (รวมในราคาแล้ว)","VAT 7% (included)","VAT 7% (รวมในราคาแล้ว) / VAT 7% (included)"),CHOOSE(_calc!$B$2,"ภาษีมูลค่าเพิ่ม 7%","VAT 7%","ภาษีมูลค่าเพิ่ม 7% / VAT 7%"))</f>
        <v>ภาษีมูลค่าเพิ่ม 7%</v>
      </c>
      <c r="D27" s="0" t="n">
        <f aca="false">B16</f>
        <v>1323</v>
      </c>
      <c r="E27" s="0" t="n">
        <f aca="false">IF(B27=1,SUM(B$23:B27),"")</f>
        <v>2</v>
      </c>
      <c r="AD27" s="0" t="s">
        <v>228</v>
      </c>
    </row>
    <row r="28" customFormat="false" ht="15" hidden="false" customHeight="false" outlineLevel="0" collapsed="false">
      <c r="A28" s="0" t="s">
        <v>229</v>
      </c>
      <c r="B28" s="0" t="n">
        <f aca="false">1</f>
        <v>1</v>
      </c>
      <c r="C28" s="0" t="str">
        <f aca="false">CHOOSE(_calc!$B$2,"จำนวนเงินรวมทั้งสิ้น","Grand Total","จำนวนเงินรวมทั้งสิ้น / Grand Total")</f>
        <v>จำนวนเงินรวมทั้งสิ้น</v>
      </c>
      <c r="D28" s="0" t="n">
        <f aca="false">B18</f>
        <v>20223</v>
      </c>
      <c r="E28" s="0" t="n">
        <f aca="false">IF(B28=1,SUM(B$23:B28),"")</f>
        <v>3</v>
      </c>
      <c r="AD28" s="0" t="s">
        <v>230</v>
      </c>
    </row>
    <row r="29" customFormat="false" ht="15" hidden="false" customHeight="false" outlineLevel="0" collapsed="false">
      <c r="A29" s="0" t="s">
        <v>231</v>
      </c>
      <c r="B29" s="0" t="n">
        <f aca="false">IF(B4&gt;0,1,0)</f>
        <v>0</v>
      </c>
      <c r="C29" s="0" t="str">
        <f aca="false">CHOOSE(_calc!$B$2,"หัก ณ ที่จ่าย "&amp;TEXT(B4*100,"0")&amp;"%","Withholding tax "&amp;TEXT(B4*100,"0")&amp;"%","หัก ณ ที่จ่าย "&amp;TEXT(B4*100,"0")&amp;"%"&amp;" / "&amp;"Withholding tax "&amp;TEXT(B4*100,"0")&amp;"%")</f>
        <v>หัก ณ ที่จ่าย 0%</v>
      </c>
      <c r="D29" s="0" t="n">
        <f aca="false">B19</f>
        <v>0</v>
      </c>
      <c r="E29" s="0" t="str">
        <f aca="false">IF(B29=1,SUM(B$23:B29),"")</f>
        <v/>
      </c>
      <c r="AD29" s="0" t="s">
        <v>232</v>
      </c>
    </row>
    <row r="30" customFormat="false" ht="15" hidden="false" customHeight="false" outlineLevel="0" collapsed="false">
      <c r="A30" s="0" t="s">
        <v>233</v>
      </c>
      <c r="B30" s="0" t="n">
        <f aca="false">IF(B4&gt;0,1,0)</f>
        <v>0</v>
      </c>
      <c r="C30" s="0" t="str">
        <f aca="false">CHOOSE(_calc!$B$2,"ยอดชำระสุทธิ","Net amount to pay","ยอดชำระสุทธิ / Net amount to pay")</f>
        <v>ยอดชำระสุทธิ</v>
      </c>
      <c r="D30" s="0" t="n">
        <f aca="false">B20</f>
        <v>20223</v>
      </c>
      <c r="E30" s="0" t="str">
        <f aca="false">IF(B30=1,SUM(B$23:B30),"")</f>
        <v/>
      </c>
      <c r="AD30" s="0" t="s">
        <v>234</v>
      </c>
    </row>
    <row r="31" customFormat="false" ht="15" hidden="false" customHeight="false" outlineLevel="0" collapsed="false">
      <c r="AD31" s="0" t="s">
        <v>235</v>
      </c>
    </row>
    <row r="32" customFormat="false" ht="15" hidden="false" customHeight="false" outlineLevel="0" collapsed="false">
      <c r="AD32" s="0" t="s">
        <v>236</v>
      </c>
    </row>
    <row r="33" customFormat="false" ht="15" hidden="false" customHeight="false" outlineLevel="0" collapsed="false">
      <c r="AD33" s="0" t="s">
        <v>237</v>
      </c>
    </row>
    <row r="34" customFormat="false" ht="15" hidden="false" customHeight="false" outlineLevel="0" collapsed="false">
      <c r="AD34" s="0" t="s">
        <v>238</v>
      </c>
    </row>
    <row r="35" customFormat="false" ht="15" hidden="false" customHeight="false" outlineLevel="0" collapsed="false">
      <c r="AD35" s="0" t="s">
        <v>239</v>
      </c>
    </row>
    <row r="36" customFormat="false" ht="15" hidden="false" customHeight="false" outlineLevel="0" collapsed="false">
      <c r="AD36" s="0" t="s">
        <v>240</v>
      </c>
    </row>
    <row r="37" customFormat="false" ht="15" hidden="false" customHeight="false" outlineLevel="0" collapsed="false">
      <c r="AD37" s="0" t="s">
        <v>241</v>
      </c>
    </row>
    <row r="38" customFormat="false" ht="15" hidden="false" customHeight="false" outlineLevel="0" collapsed="false">
      <c r="AD38" s="0" t="s">
        <v>242</v>
      </c>
    </row>
    <row r="39" customFormat="false" ht="15" hidden="false" customHeight="false" outlineLevel="0" collapsed="false">
      <c r="AD39" s="0" t="s">
        <v>243</v>
      </c>
    </row>
    <row r="40" customFormat="false" ht="15" hidden="false" customHeight="false" outlineLevel="0" collapsed="false">
      <c r="B40" s="0" t="n">
        <f aca="false">ROUND(ABS(N(B18)),2)</f>
        <v>20223</v>
      </c>
      <c r="C40" s="0" t="n">
        <f aca="false">INT(B40)</f>
        <v>20223</v>
      </c>
      <c r="D40" s="0" t="n">
        <f aca="false">ROUND((B40-C40)*100,0)</f>
        <v>0</v>
      </c>
      <c r="E40" s="0" t="n">
        <f aca="false">VALUE(MID(TEXT(C40,"000000000000"),1,1))</f>
        <v>0</v>
      </c>
      <c r="F40" s="0" t="n">
        <f aca="false">VALUE(MID(TEXT(C40,"000000000000"),2,1))</f>
        <v>0</v>
      </c>
      <c r="G40" s="0" t="n">
        <f aca="false">VALUE(MID(TEXT(C40,"000000000000"),3,1))</f>
        <v>0</v>
      </c>
      <c r="H40" s="0" t="n">
        <f aca="false">VALUE(MID(TEXT(C40,"000000000000"),4,1))</f>
        <v>0</v>
      </c>
      <c r="I40" s="0" t="n">
        <f aca="false">VALUE(MID(TEXT(C40,"000000000000"),5,1))</f>
        <v>0</v>
      </c>
      <c r="J40" s="0" t="n">
        <f aca="false">VALUE(MID(TEXT(C40,"000000000000"),6,1))</f>
        <v>0</v>
      </c>
      <c r="K40" s="0" t="n">
        <f aca="false">VALUE(MID(TEXT(C40,"000000000000"),7,1))</f>
        <v>0</v>
      </c>
      <c r="L40" s="0" t="n">
        <f aca="false">VALUE(MID(TEXT(C40,"000000000000"),8,1))</f>
        <v>2</v>
      </c>
      <c r="M40" s="0" t="n">
        <f aca="false">VALUE(MID(TEXT(C40,"000000000000"),9,1))</f>
        <v>0</v>
      </c>
      <c r="N40" s="0" t="n">
        <f aca="false">VALUE(MID(TEXT(C40,"000000000000"),10,1))</f>
        <v>2</v>
      </c>
      <c r="O40" s="0" t="n">
        <f aca="false">VALUE(MID(TEXT(C40,"000000000000"),11,1))</f>
        <v>2</v>
      </c>
      <c r="P40" s="0" t="n">
        <f aca="false">VALUE(MID(TEXT(C40,"000000000000"),12,1))</f>
        <v>3</v>
      </c>
      <c r="Q40" s="0" t="n">
        <f aca="false">INT(D40/10)</f>
        <v>0</v>
      </c>
      <c r="R40" s="0" t="n">
        <f aca="false">MOD(D40,10)</f>
        <v>0</v>
      </c>
      <c r="S40" s="0" t="str">
        <f aca="false">IF(E40&gt;0,CHOOSE(E40+1,"","หนึ่ง","สอง","สาม","สี่","ห้า","หก","เจ็ด","แปด","เก้า")&amp;"แสน","")&amp;IF(F40&gt;0,CHOOSE(F40+1,"","หนึ่ง","สอง","สาม","สี่","ห้า","หก","เจ็ด","แปด","เก้า")&amp;"หมื่น","")&amp;IF(G40&gt;0,CHOOSE(G40+1,"","หนึ่ง","สอง","สาม","สี่","ห้า","หก","เจ็ด","แปด","เก้า")&amp;"พัน","")&amp;IF(H40&gt;0,CHOOSE(H40+1,"","หนึ่ง","สอง","สาม","สี่","ห้า","หก","เจ็ด","แปด","เก้า")&amp;"ร้อย","")&amp;IF(I40=0,"",IF(I40=1,"สิบ",IF(I40=2,"ยี่สิบ",CHOOSE(I40+1,"","หนึ่ง","สอง","สาม","สี่","ห้า","หก","เจ็ด","แปด","เก้า")&amp;"สิบ")))&amp;IF(J40=0,"",IF(AND(J40=1,(E40+F40+G40+H40+I40)&gt;0),"เอ็ด",CHOOSE(J40+1,"","หนึ่ง","สอง","สาม","สี่","ห้า","หก","เจ็ด","แปด","เก้า")))</f>
        <v/>
      </c>
      <c r="T40" s="0" t="str">
        <f aca="false">IF(K40&gt;0,CHOOSE(K40+1,"","หนึ่ง","สอง","สาม","สี่","ห้า","หก","เจ็ด","แปด","เก้า")&amp;"แสน","")&amp;IF(L40&gt;0,CHOOSE(L40+1,"","หนึ่ง","สอง","สาม","สี่","ห้า","หก","เจ็ด","แปด","เก้า")&amp;"หมื่น","")&amp;IF(M40&gt;0,CHOOSE(M40+1,"","หนึ่ง","สอง","สาม","สี่","ห้า","หก","เจ็ด","แปด","เก้า")&amp;"พัน","")&amp;IF(N40&gt;0,CHOOSE(N40+1,"","หนึ่ง","สอง","สาม","สี่","ห้า","หก","เจ็ด","แปด","เก้า")&amp;"ร้อย","")&amp;IF(O40=0,"",IF(O40=1,"สิบ",IF(O40=2,"ยี่สิบ",CHOOSE(O40+1,"","หนึ่ง","สอง","สาม","สี่","ห้า","หก","เจ็ด","แปด","เก้า")&amp;"สิบ")))&amp;IF(P40=0,"",IF(AND(P40=1,(E40+F40+G40+H40+I40+J40+K40+L40+M40+N40+O40)&gt;0),"เอ็ด",CHOOSE(P40+1,"","หนึ่ง","สอง","สาม","สี่","ห้า","หก","เจ็ด","แปด","เก้า")))</f>
        <v>สองหมื่นสองร้อยยี่สิบสาม</v>
      </c>
      <c r="U40" s="0" t="str">
        <f aca="false">IF(Q40=0,"",IF(Q40=1,"สิบ",IF(Q40=2,"ยี่สิบ",CHOOSE(Q40+1,"","หนึ่ง","สอง","สาม","สี่","ห้า","หก","เจ็ด","แปด","เก้า")&amp;"สิบ")))&amp;IF(R40=0,"",IF(AND(R40=1,Q40&gt;0),"เอ็ด",CHOOSE(R40+1,"","หนึ่ง","สอง","สาม","สี่","ห้า","หก","เจ็ด","แปด","เก้า")))</f>
        <v/>
      </c>
      <c r="V40" s="0" t="str">
        <f aca="false">IF(B40=0,"ศูนย์บาทถ้วน",IF(C40&gt;0,IF(S40&lt;&gt;"",S40&amp;"ล้าน","")&amp;T40&amp;"บาท","")&amp;IF(D40=0,"ถ้วน",U40&amp;"สตางค์"))</f>
        <v>สองหมื่นสองร้อยยี่สิบสามบาทถ้วน</v>
      </c>
      <c r="W40" s="0" t="n">
        <f aca="false">MOD(INT(C40/1000000000),1000)</f>
        <v>0</v>
      </c>
      <c r="X40" s="0" t="n">
        <f aca="false">MOD(INT(C40/1000000),1000)</f>
        <v>0</v>
      </c>
      <c r="Y40" s="0" t="n">
        <f aca="false">MOD(INT(C40/1000),1000)</f>
        <v>20</v>
      </c>
      <c r="Z40" s="0" t="n">
        <f aca="false">MOD(INT(C40/1),1000)</f>
        <v>223</v>
      </c>
      <c r="AA40" s="0" t="str">
        <f aca="false">IF(B40=0,"Zero Baht Only",TRIM(IF(W40&gt;0,INDEX(_calc!$AD$1:$AD$1000,W40+1)&amp;" Billion ","")&amp;IF(X40&gt;0,INDEX(_calc!$AD$1:$AD$1000,X40+1)&amp;" Million ","")&amp;IF(Y40&gt;0,INDEX(_calc!$AD$1:$AD$1000,Y40+1)&amp;" Thousand ","")&amp;INDEX(_calc!$AD$1:$AD$1000,Z40+1))&amp;IF(C40&gt;0," Baht","")&amp;IF(D40&gt;0,IF(C40&gt;0," and ","")&amp;INDEX(_calc!$AD$1:$AD$1000,D40+1)&amp;" Satang"," Only"))</f>
        <v>Twenty Thousand Two Hundred Twenty-Three Baht Only</v>
      </c>
      <c r="AD40" s="0" t="s">
        <v>244</v>
      </c>
    </row>
    <row r="41" customFormat="false" ht="15" hidden="false" customHeight="false" outlineLevel="0" collapsed="false">
      <c r="AD41" s="0" t="s">
        <v>245</v>
      </c>
    </row>
    <row r="42" customFormat="false" ht="15" hidden="false" customHeight="false" outlineLevel="0" collapsed="false">
      <c r="AD42" s="0" t="s">
        <v>246</v>
      </c>
    </row>
    <row r="43" customFormat="false" ht="15" hidden="false" customHeight="false" outlineLevel="0" collapsed="false">
      <c r="AD43" s="0" t="s">
        <v>247</v>
      </c>
    </row>
    <row r="44" customFormat="false" ht="15" hidden="false" customHeight="false" outlineLevel="0" collapsed="false">
      <c r="AD44" s="0" t="s">
        <v>248</v>
      </c>
    </row>
    <row r="45" customFormat="false" ht="15" hidden="false" customHeight="false" outlineLevel="0" collapsed="false">
      <c r="AD45" s="0" t="s">
        <v>249</v>
      </c>
    </row>
    <row r="46" customFormat="false" ht="15" hidden="false" customHeight="false" outlineLevel="0" collapsed="false">
      <c r="AD46" s="0" t="s">
        <v>250</v>
      </c>
    </row>
    <row r="47" customFormat="false" ht="15" hidden="false" customHeight="false" outlineLevel="0" collapsed="false">
      <c r="AD47" s="0" t="s">
        <v>251</v>
      </c>
    </row>
    <row r="48" customFormat="false" ht="15" hidden="false" customHeight="false" outlineLevel="0" collapsed="false">
      <c r="AD48" s="0" t="s">
        <v>252</v>
      </c>
    </row>
    <row r="49" customFormat="false" ht="15" hidden="false" customHeight="false" outlineLevel="0" collapsed="false">
      <c r="AD49" s="0" t="s">
        <v>253</v>
      </c>
    </row>
    <row r="50" customFormat="false" ht="15" hidden="false" customHeight="false" outlineLevel="0" collapsed="false">
      <c r="AD50" s="0" t="s">
        <v>254</v>
      </c>
    </row>
    <row r="51" customFormat="false" ht="15" hidden="false" customHeight="false" outlineLevel="0" collapsed="false">
      <c r="AD51" s="0" t="s">
        <v>255</v>
      </c>
    </row>
    <row r="52" customFormat="false" ht="15" hidden="false" customHeight="false" outlineLevel="0" collapsed="false">
      <c r="AD52" s="0" t="s">
        <v>256</v>
      </c>
    </row>
    <row r="53" customFormat="false" ht="15" hidden="false" customHeight="false" outlineLevel="0" collapsed="false">
      <c r="AD53" s="0" t="s">
        <v>257</v>
      </c>
    </row>
    <row r="54" customFormat="false" ht="15" hidden="false" customHeight="false" outlineLevel="0" collapsed="false">
      <c r="AD54" s="0" t="s">
        <v>258</v>
      </c>
    </row>
    <row r="55" customFormat="false" ht="15" hidden="false" customHeight="false" outlineLevel="0" collapsed="false">
      <c r="AD55" s="0" t="s">
        <v>259</v>
      </c>
    </row>
    <row r="56" customFormat="false" ht="15" hidden="false" customHeight="false" outlineLevel="0" collapsed="false">
      <c r="AD56" s="0" t="s">
        <v>260</v>
      </c>
    </row>
    <row r="57" customFormat="false" ht="15" hidden="false" customHeight="false" outlineLevel="0" collapsed="false">
      <c r="AD57" s="0" t="s">
        <v>261</v>
      </c>
    </row>
    <row r="58" customFormat="false" ht="15" hidden="false" customHeight="false" outlineLevel="0" collapsed="false">
      <c r="AD58" s="0" t="s">
        <v>262</v>
      </c>
    </row>
    <row r="59" customFormat="false" ht="15" hidden="false" customHeight="false" outlineLevel="0" collapsed="false">
      <c r="AD59" s="0" t="s">
        <v>263</v>
      </c>
    </row>
    <row r="60" customFormat="false" ht="15" hidden="false" customHeight="false" outlineLevel="0" collapsed="false">
      <c r="AD60" s="0" t="s">
        <v>264</v>
      </c>
    </row>
    <row r="61" customFormat="false" ht="15" hidden="false" customHeight="false" outlineLevel="0" collapsed="false">
      <c r="AD61" s="0" t="s">
        <v>265</v>
      </c>
    </row>
    <row r="62" customFormat="false" ht="15" hidden="false" customHeight="false" outlineLevel="0" collapsed="false">
      <c r="AD62" s="0" t="s">
        <v>266</v>
      </c>
    </row>
    <row r="63" customFormat="false" ht="15" hidden="false" customHeight="false" outlineLevel="0" collapsed="false">
      <c r="AD63" s="0" t="s">
        <v>267</v>
      </c>
    </row>
    <row r="64" customFormat="false" ht="15" hidden="false" customHeight="false" outlineLevel="0" collapsed="false">
      <c r="AD64" s="0" t="s">
        <v>268</v>
      </c>
    </row>
    <row r="65" customFormat="false" ht="15" hidden="false" customHeight="false" outlineLevel="0" collapsed="false">
      <c r="AD65" s="0" t="s">
        <v>269</v>
      </c>
    </row>
    <row r="66" customFormat="false" ht="15" hidden="false" customHeight="false" outlineLevel="0" collapsed="false">
      <c r="AD66" s="0" t="s">
        <v>270</v>
      </c>
    </row>
    <row r="67" customFormat="false" ht="15" hidden="false" customHeight="false" outlineLevel="0" collapsed="false">
      <c r="AD67" s="0" t="s">
        <v>271</v>
      </c>
    </row>
    <row r="68" customFormat="false" ht="15" hidden="false" customHeight="false" outlineLevel="0" collapsed="false">
      <c r="AD68" s="0" t="s">
        <v>272</v>
      </c>
    </row>
    <row r="69" customFormat="false" ht="15" hidden="false" customHeight="false" outlineLevel="0" collapsed="false">
      <c r="AD69" s="0" t="s">
        <v>273</v>
      </c>
    </row>
    <row r="70" customFormat="false" ht="15" hidden="false" customHeight="false" outlineLevel="0" collapsed="false">
      <c r="AD70" s="0" t="s">
        <v>274</v>
      </c>
    </row>
    <row r="71" customFormat="false" ht="15" hidden="false" customHeight="false" outlineLevel="0" collapsed="false">
      <c r="AD71" s="0" t="s">
        <v>275</v>
      </c>
    </row>
    <row r="72" customFormat="false" ht="15" hidden="false" customHeight="false" outlineLevel="0" collapsed="false">
      <c r="AD72" s="0" t="s">
        <v>276</v>
      </c>
    </row>
    <row r="73" customFormat="false" ht="15" hidden="false" customHeight="false" outlineLevel="0" collapsed="false">
      <c r="AD73" s="0" t="s">
        <v>277</v>
      </c>
    </row>
    <row r="74" customFormat="false" ht="15" hidden="false" customHeight="false" outlineLevel="0" collapsed="false">
      <c r="AD74" s="0" t="s">
        <v>278</v>
      </c>
    </row>
    <row r="75" customFormat="false" ht="15" hidden="false" customHeight="false" outlineLevel="0" collapsed="false">
      <c r="AD75" s="0" t="s">
        <v>279</v>
      </c>
    </row>
    <row r="76" customFormat="false" ht="15" hidden="false" customHeight="false" outlineLevel="0" collapsed="false">
      <c r="AD76" s="0" t="s">
        <v>280</v>
      </c>
    </row>
    <row r="77" customFormat="false" ht="15" hidden="false" customHeight="false" outlineLevel="0" collapsed="false">
      <c r="AD77" s="0" t="s">
        <v>281</v>
      </c>
    </row>
    <row r="78" customFormat="false" ht="15" hidden="false" customHeight="false" outlineLevel="0" collapsed="false">
      <c r="AD78" s="0" t="s">
        <v>282</v>
      </c>
    </row>
    <row r="79" customFormat="false" ht="15" hidden="false" customHeight="false" outlineLevel="0" collapsed="false">
      <c r="AD79" s="0" t="s">
        <v>283</v>
      </c>
    </row>
    <row r="80" customFormat="false" ht="15" hidden="false" customHeight="false" outlineLevel="0" collapsed="false">
      <c r="AD80" s="0" t="s">
        <v>284</v>
      </c>
    </row>
    <row r="81" customFormat="false" ht="15" hidden="false" customHeight="false" outlineLevel="0" collapsed="false">
      <c r="AD81" s="0" t="s">
        <v>285</v>
      </c>
    </row>
    <row r="82" customFormat="false" ht="15" hidden="false" customHeight="false" outlineLevel="0" collapsed="false">
      <c r="AD82" s="0" t="s">
        <v>286</v>
      </c>
    </row>
    <row r="83" customFormat="false" ht="15" hidden="false" customHeight="false" outlineLevel="0" collapsed="false">
      <c r="AD83" s="0" t="s">
        <v>287</v>
      </c>
    </row>
    <row r="84" customFormat="false" ht="15" hidden="false" customHeight="false" outlineLevel="0" collapsed="false">
      <c r="AD84" s="0" t="s">
        <v>288</v>
      </c>
    </row>
    <row r="85" customFormat="false" ht="15" hidden="false" customHeight="false" outlineLevel="0" collapsed="false">
      <c r="AD85" s="0" t="s">
        <v>289</v>
      </c>
    </row>
    <row r="86" customFormat="false" ht="15" hidden="false" customHeight="false" outlineLevel="0" collapsed="false">
      <c r="AD86" s="0" t="s">
        <v>290</v>
      </c>
    </row>
    <row r="87" customFormat="false" ht="15" hidden="false" customHeight="false" outlineLevel="0" collapsed="false">
      <c r="AD87" s="0" t="s">
        <v>291</v>
      </c>
    </row>
    <row r="88" customFormat="false" ht="15" hidden="false" customHeight="false" outlineLevel="0" collapsed="false">
      <c r="AD88" s="0" t="s">
        <v>292</v>
      </c>
    </row>
    <row r="89" customFormat="false" ht="15" hidden="false" customHeight="false" outlineLevel="0" collapsed="false">
      <c r="AD89" s="0" t="s">
        <v>293</v>
      </c>
    </row>
    <row r="90" customFormat="false" ht="15" hidden="false" customHeight="false" outlineLevel="0" collapsed="false">
      <c r="AD90" s="0" t="s">
        <v>294</v>
      </c>
    </row>
    <row r="91" customFormat="false" ht="15" hidden="false" customHeight="false" outlineLevel="0" collapsed="false">
      <c r="AD91" s="0" t="s">
        <v>295</v>
      </c>
    </row>
    <row r="92" customFormat="false" ht="15" hidden="false" customHeight="false" outlineLevel="0" collapsed="false">
      <c r="AD92" s="0" t="s">
        <v>296</v>
      </c>
    </row>
    <row r="93" customFormat="false" ht="15" hidden="false" customHeight="false" outlineLevel="0" collapsed="false">
      <c r="AD93" s="0" t="s">
        <v>297</v>
      </c>
    </row>
    <row r="94" customFormat="false" ht="15" hidden="false" customHeight="false" outlineLevel="0" collapsed="false">
      <c r="AD94" s="0" t="s">
        <v>298</v>
      </c>
    </row>
    <row r="95" customFormat="false" ht="15" hidden="false" customHeight="false" outlineLevel="0" collapsed="false">
      <c r="AD95" s="0" t="s">
        <v>299</v>
      </c>
    </row>
    <row r="96" customFormat="false" ht="15" hidden="false" customHeight="false" outlineLevel="0" collapsed="false">
      <c r="AD96" s="0" t="s">
        <v>300</v>
      </c>
    </row>
    <row r="97" customFormat="false" ht="15" hidden="false" customHeight="false" outlineLevel="0" collapsed="false">
      <c r="AD97" s="0" t="s">
        <v>301</v>
      </c>
    </row>
    <row r="98" customFormat="false" ht="15" hidden="false" customHeight="false" outlineLevel="0" collapsed="false">
      <c r="AD98" s="0" t="s">
        <v>302</v>
      </c>
    </row>
    <row r="99" customFormat="false" ht="15" hidden="false" customHeight="false" outlineLevel="0" collapsed="false">
      <c r="AD99" s="0" t="s">
        <v>303</v>
      </c>
    </row>
    <row r="100" customFormat="false" ht="15" hidden="false" customHeight="false" outlineLevel="0" collapsed="false">
      <c r="AD100" s="0" t="s">
        <v>304</v>
      </c>
    </row>
    <row r="101" customFormat="false" ht="15" hidden="false" customHeight="false" outlineLevel="0" collapsed="false">
      <c r="AD101" s="0" t="s">
        <v>305</v>
      </c>
    </row>
    <row r="102" customFormat="false" ht="15" hidden="false" customHeight="false" outlineLevel="0" collapsed="false">
      <c r="AD102" s="0" t="s">
        <v>306</v>
      </c>
    </row>
    <row r="103" customFormat="false" ht="15" hidden="false" customHeight="false" outlineLevel="0" collapsed="false">
      <c r="AD103" s="0" t="s">
        <v>307</v>
      </c>
    </row>
    <row r="104" customFormat="false" ht="15" hidden="false" customHeight="false" outlineLevel="0" collapsed="false">
      <c r="AD104" s="0" t="s">
        <v>308</v>
      </c>
    </row>
    <row r="105" customFormat="false" ht="15" hidden="false" customHeight="false" outlineLevel="0" collapsed="false">
      <c r="AD105" s="0" t="s">
        <v>309</v>
      </c>
    </row>
    <row r="106" customFormat="false" ht="15" hidden="false" customHeight="false" outlineLevel="0" collapsed="false">
      <c r="AD106" s="0" t="s">
        <v>310</v>
      </c>
    </row>
    <row r="107" customFormat="false" ht="15" hidden="false" customHeight="false" outlineLevel="0" collapsed="false">
      <c r="AD107" s="0" t="s">
        <v>311</v>
      </c>
    </row>
    <row r="108" customFormat="false" ht="15" hidden="false" customHeight="false" outlineLevel="0" collapsed="false">
      <c r="AD108" s="0" t="s">
        <v>312</v>
      </c>
    </row>
    <row r="109" customFormat="false" ht="15" hidden="false" customHeight="false" outlineLevel="0" collapsed="false">
      <c r="AD109" s="0" t="s">
        <v>313</v>
      </c>
    </row>
    <row r="110" customFormat="false" ht="15" hidden="false" customHeight="false" outlineLevel="0" collapsed="false">
      <c r="AD110" s="0" t="s">
        <v>314</v>
      </c>
    </row>
    <row r="111" customFormat="false" ht="15" hidden="false" customHeight="false" outlineLevel="0" collapsed="false">
      <c r="AD111" s="0" t="s">
        <v>315</v>
      </c>
    </row>
    <row r="112" customFormat="false" ht="15" hidden="false" customHeight="false" outlineLevel="0" collapsed="false">
      <c r="AD112" s="0" t="s">
        <v>316</v>
      </c>
    </row>
    <row r="113" customFormat="false" ht="15" hidden="false" customHeight="false" outlineLevel="0" collapsed="false">
      <c r="AD113" s="0" t="s">
        <v>317</v>
      </c>
    </row>
    <row r="114" customFormat="false" ht="15" hidden="false" customHeight="false" outlineLevel="0" collapsed="false">
      <c r="AD114" s="0" t="s">
        <v>318</v>
      </c>
    </row>
    <row r="115" customFormat="false" ht="15" hidden="false" customHeight="false" outlineLevel="0" collapsed="false">
      <c r="AD115" s="0" t="s">
        <v>319</v>
      </c>
    </row>
    <row r="116" customFormat="false" ht="15" hidden="false" customHeight="false" outlineLevel="0" collapsed="false">
      <c r="AD116" s="0" t="s">
        <v>320</v>
      </c>
    </row>
    <row r="117" customFormat="false" ht="15" hidden="false" customHeight="false" outlineLevel="0" collapsed="false">
      <c r="AD117" s="0" t="s">
        <v>321</v>
      </c>
    </row>
    <row r="118" customFormat="false" ht="15" hidden="false" customHeight="false" outlineLevel="0" collapsed="false">
      <c r="AD118" s="0" t="s">
        <v>322</v>
      </c>
    </row>
    <row r="119" customFormat="false" ht="15" hidden="false" customHeight="false" outlineLevel="0" collapsed="false">
      <c r="AD119" s="0" t="s">
        <v>323</v>
      </c>
    </row>
    <row r="120" customFormat="false" ht="15" hidden="false" customHeight="false" outlineLevel="0" collapsed="false">
      <c r="AD120" s="0" t="s">
        <v>324</v>
      </c>
    </row>
    <row r="121" customFormat="false" ht="15" hidden="false" customHeight="false" outlineLevel="0" collapsed="false">
      <c r="AD121" s="0" t="s">
        <v>325</v>
      </c>
    </row>
    <row r="122" customFormat="false" ht="15" hidden="false" customHeight="false" outlineLevel="0" collapsed="false">
      <c r="AD122" s="0" t="s">
        <v>326</v>
      </c>
    </row>
    <row r="123" customFormat="false" ht="15" hidden="false" customHeight="false" outlineLevel="0" collapsed="false">
      <c r="AD123" s="0" t="s">
        <v>327</v>
      </c>
    </row>
    <row r="124" customFormat="false" ht="15" hidden="false" customHeight="false" outlineLevel="0" collapsed="false">
      <c r="AD124" s="0" t="s">
        <v>328</v>
      </c>
    </row>
    <row r="125" customFormat="false" ht="15" hidden="false" customHeight="false" outlineLevel="0" collapsed="false">
      <c r="AD125" s="0" t="s">
        <v>329</v>
      </c>
    </row>
    <row r="126" customFormat="false" ht="15" hidden="false" customHeight="false" outlineLevel="0" collapsed="false">
      <c r="AD126" s="0" t="s">
        <v>330</v>
      </c>
    </row>
    <row r="127" customFormat="false" ht="15" hidden="false" customHeight="false" outlineLevel="0" collapsed="false">
      <c r="AD127" s="0" t="s">
        <v>331</v>
      </c>
    </row>
    <row r="128" customFormat="false" ht="15" hidden="false" customHeight="false" outlineLevel="0" collapsed="false">
      <c r="AD128" s="0" t="s">
        <v>332</v>
      </c>
    </row>
    <row r="129" customFormat="false" ht="15" hidden="false" customHeight="false" outlineLevel="0" collapsed="false">
      <c r="AD129" s="0" t="s">
        <v>333</v>
      </c>
    </row>
    <row r="130" customFormat="false" ht="15" hidden="false" customHeight="false" outlineLevel="0" collapsed="false">
      <c r="AD130" s="0" t="s">
        <v>334</v>
      </c>
    </row>
    <row r="131" customFormat="false" ht="15" hidden="false" customHeight="false" outlineLevel="0" collapsed="false">
      <c r="AD131" s="0" t="s">
        <v>335</v>
      </c>
    </row>
    <row r="132" customFormat="false" ht="15" hidden="false" customHeight="false" outlineLevel="0" collapsed="false">
      <c r="AD132" s="0" t="s">
        <v>336</v>
      </c>
    </row>
    <row r="133" customFormat="false" ht="15" hidden="false" customHeight="false" outlineLevel="0" collapsed="false">
      <c r="AD133" s="0" t="s">
        <v>337</v>
      </c>
    </row>
    <row r="134" customFormat="false" ht="15" hidden="false" customHeight="false" outlineLevel="0" collapsed="false">
      <c r="AD134" s="0" t="s">
        <v>338</v>
      </c>
    </row>
    <row r="135" customFormat="false" ht="15" hidden="false" customHeight="false" outlineLevel="0" collapsed="false">
      <c r="AD135" s="0" t="s">
        <v>339</v>
      </c>
    </row>
    <row r="136" customFormat="false" ht="15" hidden="false" customHeight="false" outlineLevel="0" collapsed="false">
      <c r="AD136" s="0" t="s">
        <v>340</v>
      </c>
    </row>
    <row r="137" customFormat="false" ht="15" hidden="false" customHeight="false" outlineLevel="0" collapsed="false">
      <c r="AD137" s="0" t="s">
        <v>341</v>
      </c>
    </row>
    <row r="138" customFormat="false" ht="15" hidden="false" customHeight="false" outlineLevel="0" collapsed="false">
      <c r="AD138" s="0" t="s">
        <v>342</v>
      </c>
    </row>
    <row r="139" customFormat="false" ht="15" hidden="false" customHeight="false" outlineLevel="0" collapsed="false">
      <c r="AD139" s="0" t="s">
        <v>343</v>
      </c>
    </row>
    <row r="140" customFormat="false" ht="15" hidden="false" customHeight="false" outlineLevel="0" collapsed="false">
      <c r="AD140" s="0" t="s">
        <v>344</v>
      </c>
    </row>
    <row r="141" customFormat="false" ht="15" hidden="false" customHeight="false" outlineLevel="0" collapsed="false">
      <c r="AD141" s="0" t="s">
        <v>345</v>
      </c>
    </row>
    <row r="142" customFormat="false" ht="15" hidden="false" customHeight="false" outlineLevel="0" collapsed="false">
      <c r="AD142" s="0" t="s">
        <v>346</v>
      </c>
    </row>
    <row r="143" customFormat="false" ht="15" hidden="false" customHeight="false" outlineLevel="0" collapsed="false">
      <c r="AD143" s="0" t="s">
        <v>347</v>
      </c>
    </row>
    <row r="144" customFormat="false" ht="15" hidden="false" customHeight="false" outlineLevel="0" collapsed="false">
      <c r="AD144" s="0" t="s">
        <v>348</v>
      </c>
    </row>
    <row r="145" customFormat="false" ht="15" hidden="false" customHeight="false" outlineLevel="0" collapsed="false">
      <c r="AD145" s="0" t="s">
        <v>349</v>
      </c>
    </row>
    <row r="146" customFormat="false" ht="15" hidden="false" customHeight="false" outlineLevel="0" collapsed="false">
      <c r="AD146" s="0" t="s">
        <v>350</v>
      </c>
    </row>
    <row r="147" customFormat="false" ht="15" hidden="false" customHeight="false" outlineLevel="0" collapsed="false">
      <c r="AD147" s="0" t="s">
        <v>351</v>
      </c>
    </row>
    <row r="148" customFormat="false" ht="15" hidden="false" customHeight="false" outlineLevel="0" collapsed="false">
      <c r="AD148" s="0" t="s">
        <v>352</v>
      </c>
    </row>
    <row r="149" customFormat="false" ht="15" hidden="false" customHeight="false" outlineLevel="0" collapsed="false">
      <c r="AD149" s="0" t="s">
        <v>353</v>
      </c>
    </row>
    <row r="150" customFormat="false" ht="15" hidden="false" customHeight="false" outlineLevel="0" collapsed="false">
      <c r="AD150" s="0" t="s">
        <v>354</v>
      </c>
    </row>
    <row r="151" customFormat="false" ht="15" hidden="false" customHeight="false" outlineLevel="0" collapsed="false">
      <c r="AD151" s="0" t="s">
        <v>355</v>
      </c>
    </row>
    <row r="152" customFormat="false" ht="15" hidden="false" customHeight="false" outlineLevel="0" collapsed="false">
      <c r="AD152" s="0" t="s">
        <v>356</v>
      </c>
    </row>
    <row r="153" customFormat="false" ht="15" hidden="false" customHeight="false" outlineLevel="0" collapsed="false">
      <c r="AD153" s="0" t="s">
        <v>357</v>
      </c>
    </row>
    <row r="154" customFormat="false" ht="15" hidden="false" customHeight="false" outlineLevel="0" collapsed="false">
      <c r="AD154" s="0" t="s">
        <v>358</v>
      </c>
    </row>
    <row r="155" customFormat="false" ht="15" hidden="false" customHeight="false" outlineLevel="0" collapsed="false">
      <c r="AD155" s="0" t="s">
        <v>359</v>
      </c>
    </row>
    <row r="156" customFormat="false" ht="15" hidden="false" customHeight="false" outlineLevel="0" collapsed="false">
      <c r="AD156" s="0" t="s">
        <v>360</v>
      </c>
    </row>
    <row r="157" customFormat="false" ht="15" hidden="false" customHeight="false" outlineLevel="0" collapsed="false">
      <c r="AD157" s="0" t="s">
        <v>361</v>
      </c>
    </row>
    <row r="158" customFormat="false" ht="15" hidden="false" customHeight="false" outlineLevel="0" collapsed="false">
      <c r="AD158" s="0" t="s">
        <v>362</v>
      </c>
    </row>
    <row r="159" customFormat="false" ht="15" hidden="false" customHeight="false" outlineLevel="0" collapsed="false">
      <c r="AD159" s="0" t="s">
        <v>363</v>
      </c>
    </row>
    <row r="160" customFormat="false" ht="15" hidden="false" customHeight="false" outlineLevel="0" collapsed="false">
      <c r="AD160" s="0" t="s">
        <v>364</v>
      </c>
    </row>
    <row r="161" customFormat="false" ht="15" hidden="false" customHeight="false" outlineLevel="0" collapsed="false">
      <c r="AD161" s="0" t="s">
        <v>365</v>
      </c>
    </row>
    <row r="162" customFormat="false" ht="15" hidden="false" customHeight="false" outlineLevel="0" collapsed="false">
      <c r="AD162" s="0" t="s">
        <v>366</v>
      </c>
    </row>
    <row r="163" customFormat="false" ht="15" hidden="false" customHeight="false" outlineLevel="0" collapsed="false">
      <c r="AD163" s="0" t="s">
        <v>367</v>
      </c>
    </row>
    <row r="164" customFormat="false" ht="15" hidden="false" customHeight="false" outlineLevel="0" collapsed="false">
      <c r="AD164" s="0" t="s">
        <v>368</v>
      </c>
    </row>
    <row r="165" customFormat="false" ht="15" hidden="false" customHeight="false" outlineLevel="0" collapsed="false">
      <c r="AD165" s="0" t="s">
        <v>369</v>
      </c>
    </row>
    <row r="166" customFormat="false" ht="15" hidden="false" customHeight="false" outlineLevel="0" collapsed="false">
      <c r="AD166" s="0" t="s">
        <v>370</v>
      </c>
    </row>
    <row r="167" customFormat="false" ht="15" hidden="false" customHeight="false" outlineLevel="0" collapsed="false">
      <c r="AD167" s="0" t="s">
        <v>371</v>
      </c>
    </row>
    <row r="168" customFormat="false" ht="15" hidden="false" customHeight="false" outlineLevel="0" collapsed="false">
      <c r="AD168" s="0" t="s">
        <v>372</v>
      </c>
    </row>
    <row r="169" customFormat="false" ht="15" hidden="false" customHeight="false" outlineLevel="0" collapsed="false">
      <c r="AD169" s="0" t="s">
        <v>373</v>
      </c>
    </row>
    <row r="170" customFormat="false" ht="15" hidden="false" customHeight="false" outlineLevel="0" collapsed="false">
      <c r="AD170" s="0" t="s">
        <v>374</v>
      </c>
    </row>
    <row r="171" customFormat="false" ht="15" hidden="false" customHeight="false" outlineLevel="0" collapsed="false">
      <c r="AD171" s="0" t="s">
        <v>375</v>
      </c>
    </row>
    <row r="172" customFormat="false" ht="15" hidden="false" customHeight="false" outlineLevel="0" collapsed="false">
      <c r="AD172" s="0" t="s">
        <v>376</v>
      </c>
    </row>
    <row r="173" customFormat="false" ht="15" hidden="false" customHeight="false" outlineLevel="0" collapsed="false">
      <c r="AD173" s="0" t="s">
        <v>377</v>
      </c>
    </row>
    <row r="174" customFormat="false" ht="15" hidden="false" customHeight="false" outlineLevel="0" collapsed="false">
      <c r="AD174" s="0" t="s">
        <v>378</v>
      </c>
    </row>
    <row r="175" customFormat="false" ht="15" hidden="false" customHeight="false" outlineLevel="0" collapsed="false">
      <c r="AD175" s="0" t="s">
        <v>379</v>
      </c>
    </row>
    <row r="176" customFormat="false" ht="15" hidden="false" customHeight="false" outlineLevel="0" collapsed="false">
      <c r="AD176" s="0" t="s">
        <v>380</v>
      </c>
    </row>
    <row r="177" customFormat="false" ht="15" hidden="false" customHeight="false" outlineLevel="0" collapsed="false">
      <c r="AD177" s="0" t="s">
        <v>381</v>
      </c>
    </row>
    <row r="178" customFormat="false" ht="15" hidden="false" customHeight="false" outlineLevel="0" collapsed="false">
      <c r="AD178" s="0" t="s">
        <v>382</v>
      </c>
    </row>
    <row r="179" customFormat="false" ht="15" hidden="false" customHeight="false" outlineLevel="0" collapsed="false">
      <c r="AD179" s="0" t="s">
        <v>383</v>
      </c>
    </row>
    <row r="180" customFormat="false" ht="15" hidden="false" customHeight="false" outlineLevel="0" collapsed="false">
      <c r="AD180" s="0" t="s">
        <v>384</v>
      </c>
    </row>
    <row r="181" customFormat="false" ht="15" hidden="false" customHeight="false" outlineLevel="0" collapsed="false">
      <c r="AD181" s="0" t="s">
        <v>385</v>
      </c>
    </row>
    <row r="182" customFormat="false" ht="15" hidden="false" customHeight="false" outlineLevel="0" collapsed="false">
      <c r="AD182" s="0" t="s">
        <v>386</v>
      </c>
    </row>
    <row r="183" customFormat="false" ht="15" hidden="false" customHeight="false" outlineLevel="0" collapsed="false">
      <c r="AD183" s="0" t="s">
        <v>387</v>
      </c>
    </row>
    <row r="184" customFormat="false" ht="15" hidden="false" customHeight="false" outlineLevel="0" collapsed="false">
      <c r="AD184" s="0" t="s">
        <v>388</v>
      </c>
    </row>
    <row r="185" customFormat="false" ht="15" hidden="false" customHeight="false" outlineLevel="0" collapsed="false">
      <c r="AD185" s="0" t="s">
        <v>389</v>
      </c>
    </row>
    <row r="186" customFormat="false" ht="15" hidden="false" customHeight="false" outlineLevel="0" collapsed="false">
      <c r="AD186" s="0" t="s">
        <v>390</v>
      </c>
    </row>
    <row r="187" customFormat="false" ht="15" hidden="false" customHeight="false" outlineLevel="0" collapsed="false">
      <c r="AD187" s="0" t="s">
        <v>391</v>
      </c>
    </row>
    <row r="188" customFormat="false" ht="15" hidden="false" customHeight="false" outlineLevel="0" collapsed="false">
      <c r="AD188" s="0" t="s">
        <v>392</v>
      </c>
    </row>
    <row r="189" customFormat="false" ht="15" hidden="false" customHeight="false" outlineLevel="0" collapsed="false">
      <c r="AD189" s="0" t="s">
        <v>393</v>
      </c>
    </row>
    <row r="190" customFormat="false" ht="15" hidden="false" customHeight="false" outlineLevel="0" collapsed="false">
      <c r="AD190" s="0" t="s">
        <v>394</v>
      </c>
    </row>
    <row r="191" customFormat="false" ht="15" hidden="false" customHeight="false" outlineLevel="0" collapsed="false">
      <c r="AD191" s="0" t="s">
        <v>395</v>
      </c>
    </row>
    <row r="192" customFormat="false" ht="15" hidden="false" customHeight="false" outlineLevel="0" collapsed="false">
      <c r="AD192" s="0" t="s">
        <v>396</v>
      </c>
    </row>
    <row r="193" customFormat="false" ht="15" hidden="false" customHeight="false" outlineLevel="0" collapsed="false">
      <c r="AD193" s="0" t="s">
        <v>397</v>
      </c>
    </row>
    <row r="194" customFormat="false" ht="15" hidden="false" customHeight="false" outlineLevel="0" collapsed="false">
      <c r="AD194" s="0" t="s">
        <v>398</v>
      </c>
    </row>
    <row r="195" customFormat="false" ht="15" hidden="false" customHeight="false" outlineLevel="0" collapsed="false">
      <c r="AD195" s="0" t="s">
        <v>399</v>
      </c>
    </row>
    <row r="196" customFormat="false" ht="15" hidden="false" customHeight="false" outlineLevel="0" collapsed="false">
      <c r="AD196" s="0" t="s">
        <v>400</v>
      </c>
    </row>
    <row r="197" customFormat="false" ht="15" hidden="false" customHeight="false" outlineLevel="0" collapsed="false">
      <c r="AD197" s="0" t="s">
        <v>401</v>
      </c>
    </row>
    <row r="198" customFormat="false" ht="15" hidden="false" customHeight="false" outlineLevel="0" collapsed="false">
      <c r="AD198" s="0" t="s">
        <v>402</v>
      </c>
    </row>
    <row r="199" customFormat="false" ht="15" hidden="false" customHeight="false" outlineLevel="0" collapsed="false">
      <c r="AD199" s="0" t="s">
        <v>403</v>
      </c>
    </row>
    <row r="200" customFormat="false" ht="15" hidden="false" customHeight="false" outlineLevel="0" collapsed="false">
      <c r="AD200" s="0" t="s">
        <v>404</v>
      </c>
    </row>
    <row r="201" customFormat="false" ht="15" hidden="false" customHeight="false" outlineLevel="0" collapsed="false">
      <c r="AD201" s="0" t="s">
        <v>405</v>
      </c>
    </row>
    <row r="202" customFormat="false" ht="15" hidden="false" customHeight="false" outlineLevel="0" collapsed="false">
      <c r="AD202" s="0" t="s">
        <v>406</v>
      </c>
    </row>
    <row r="203" customFormat="false" ht="15" hidden="false" customHeight="false" outlineLevel="0" collapsed="false">
      <c r="AD203" s="0" t="s">
        <v>407</v>
      </c>
    </row>
    <row r="204" customFormat="false" ht="15" hidden="false" customHeight="false" outlineLevel="0" collapsed="false">
      <c r="AD204" s="0" t="s">
        <v>408</v>
      </c>
    </row>
    <row r="205" customFormat="false" ht="15" hidden="false" customHeight="false" outlineLevel="0" collapsed="false">
      <c r="AD205" s="0" t="s">
        <v>409</v>
      </c>
    </row>
    <row r="206" customFormat="false" ht="15" hidden="false" customHeight="false" outlineLevel="0" collapsed="false">
      <c r="AD206" s="0" t="s">
        <v>410</v>
      </c>
    </row>
    <row r="207" customFormat="false" ht="15" hidden="false" customHeight="false" outlineLevel="0" collapsed="false">
      <c r="AD207" s="0" t="s">
        <v>411</v>
      </c>
    </row>
    <row r="208" customFormat="false" ht="15" hidden="false" customHeight="false" outlineLevel="0" collapsed="false">
      <c r="AD208" s="0" t="s">
        <v>412</v>
      </c>
    </row>
    <row r="209" customFormat="false" ht="15" hidden="false" customHeight="false" outlineLevel="0" collapsed="false">
      <c r="AD209" s="0" t="s">
        <v>413</v>
      </c>
    </row>
    <row r="210" customFormat="false" ht="15" hidden="false" customHeight="false" outlineLevel="0" collapsed="false">
      <c r="AD210" s="0" t="s">
        <v>414</v>
      </c>
    </row>
    <row r="211" customFormat="false" ht="15" hidden="false" customHeight="false" outlineLevel="0" collapsed="false">
      <c r="AD211" s="0" t="s">
        <v>415</v>
      </c>
    </row>
    <row r="212" customFormat="false" ht="15" hidden="false" customHeight="false" outlineLevel="0" collapsed="false">
      <c r="AD212" s="0" t="s">
        <v>416</v>
      </c>
    </row>
    <row r="213" customFormat="false" ht="15" hidden="false" customHeight="false" outlineLevel="0" collapsed="false">
      <c r="AD213" s="0" t="s">
        <v>417</v>
      </c>
    </row>
    <row r="214" customFormat="false" ht="15" hidden="false" customHeight="false" outlineLevel="0" collapsed="false">
      <c r="AD214" s="0" t="s">
        <v>418</v>
      </c>
    </row>
    <row r="215" customFormat="false" ht="15" hidden="false" customHeight="false" outlineLevel="0" collapsed="false">
      <c r="AD215" s="0" t="s">
        <v>419</v>
      </c>
    </row>
    <row r="216" customFormat="false" ht="15" hidden="false" customHeight="false" outlineLevel="0" collapsed="false">
      <c r="AD216" s="0" t="s">
        <v>420</v>
      </c>
    </row>
    <row r="217" customFormat="false" ht="15" hidden="false" customHeight="false" outlineLevel="0" collapsed="false">
      <c r="AD217" s="0" t="s">
        <v>421</v>
      </c>
    </row>
    <row r="218" customFormat="false" ht="15" hidden="false" customHeight="false" outlineLevel="0" collapsed="false">
      <c r="AD218" s="0" t="s">
        <v>422</v>
      </c>
    </row>
    <row r="219" customFormat="false" ht="15" hidden="false" customHeight="false" outlineLevel="0" collapsed="false">
      <c r="AD219" s="0" t="s">
        <v>423</v>
      </c>
    </row>
    <row r="220" customFormat="false" ht="15" hidden="false" customHeight="false" outlineLevel="0" collapsed="false">
      <c r="AD220" s="0" t="s">
        <v>424</v>
      </c>
    </row>
    <row r="221" customFormat="false" ht="15" hidden="false" customHeight="false" outlineLevel="0" collapsed="false">
      <c r="AD221" s="0" t="s">
        <v>425</v>
      </c>
    </row>
    <row r="222" customFormat="false" ht="15" hidden="false" customHeight="false" outlineLevel="0" collapsed="false">
      <c r="AD222" s="0" t="s">
        <v>426</v>
      </c>
    </row>
    <row r="223" customFormat="false" ht="15" hidden="false" customHeight="false" outlineLevel="0" collapsed="false">
      <c r="AD223" s="0" t="s">
        <v>427</v>
      </c>
    </row>
    <row r="224" customFormat="false" ht="15" hidden="false" customHeight="false" outlineLevel="0" collapsed="false">
      <c r="AD224" s="0" t="s">
        <v>428</v>
      </c>
    </row>
    <row r="225" customFormat="false" ht="15" hidden="false" customHeight="false" outlineLevel="0" collapsed="false">
      <c r="AD225" s="0" t="s">
        <v>429</v>
      </c>
    </row>
    <row r="226" customFormat="false" ht="15" hidden="false" customHeight="false" outlineLevel="0" collapsed="false">
      <c r="AD226" s="0" t="s">
        <v>430</v>
      </c>
    </row>
    <row r="227" customFormat="false" ht="15" hidden="false" customHeight="false" outlineLevel="0" collapsed="false">
      <c r="AD227" s="0" t="s">
        <v>431</v>
      </c>
    </row>
    <row r="228" customFormat="false" ht="15" hidden="false" customHeight="false" outlineLevel="0" collapsed="false">
      <c r="AD228" s="0" t="s">
        <v>432</v>
      </c>
    </row>
    <row r="229" customFormat="false" ht="15" hidden="false" customHeight="false" outlineLevel="0" collapsed="false">
      <c r="AD229" s="0" t="s">
        <v>433</v>
      </c>
    </row>
    <row r="230" customFormat="false" ht="15" hidden="false" customHeight="false" outlineLevel="0" collapsed="false">
      <c r="AD230" s="0" t="s">
        <v>434</v>
      </c>
    </row>
    <row r="231" customFormat="false" ht="15" hidden="false" customHeight="false" outlineLevel="0" collapsed="false">
      <c r="AD231" s="0" t="s">
        <v>435</v>
      </c>
    </row>
    <row r="232" customFormat="false" ht="15" hidden="false" customHeight="false" outlineLevel="0" collapsed="false">
      <c r="AD232" s="0" t="s">
        <v>436</v>
      </c>
    </row>
    <row r="233" customFormat="false" ht="15" hidden="false" customHeight="false" outlineLevel="0" collapsed="false">
      <c r="AD233" s="0" t="s">
        <v>437</v>
      </c>
    </row>
    <row r="234" customFormat="false" ht="15" hidden="false" customHeight="false" outlineLevel="0" collapsed="false">
      <c r="AD234" s="0" t="s">
        <v>438</v>
      </c>
    </row>
    <row r="235" customFormat="false" ht="15" hidden="false" customHeight="false" outlineLevel="0" collapsed="false">
      <c r="AD235" s="0" t="s">
        <v>439</v>
      </c>
    </row>
    <row r="236" customFormat="false" ht="15" hidden="false" customHeight="false" outlineLevel="0" collapsed="false">
      <c r="AD236" s="0" t="s">
        <v>440</v>
      </c>
    </row>
    <row r="237" customFormat="false" ht="15" hidden="false" customHeight="false" outlineLevel="0" collapsed="false">
      <c r="AD237" s="0" t="s">
        <v>441</v>
      </c>
    </row>
    <row r="238" customFormat="false" ht="15" hidden="false" customHeight="false" outlineLevel="0" collapsed="false">
      <c r="AD238" s="0" t="s">
        <v>442</v>
      </c>
    </row>
    <row r="239" customFormat="false" ht="15" hidden="false" customHeight="false" outlineLevel="0" collapsed="false">
      <c r="AD239" s="0" t="s">
        <v>443</v>
      </c>
    </row>
    <row r="240" customFormat="false" ht="15" hidden="false" customHeight="false" outlineLevel="0" collapsed="false">
      <c r="AD240" s="0" t="s">
        <v>444</v>
      </c>
    </row>
    <row r="241" customFormat="false" ht="15" hidden="false" customHeight="false" outlineLevel="0" collapsed="false">
      <c r="AD241" s="0" t="s">
        <v>445</v>
      </c>
    </row>
    <row r="242" customFormat="false" ht="15" hidden="false" customHeight="false" outlineLevel="0" collapsed="false">
      <c r="AD242" s="0" t="s">
        <v>446</v>
      </c>
    </row>
    <row r="243" customFormat="false" ht="15" hidden="false" customHeight="false" outlineLevel="0" collapsed="false">
      <c r="AD243" s="0" t="s">
        <v>447</v>
      </c>
    </row>
    <row r="244" customFormat="false" ht="15" hidden="false" customHeight="false" outlineLevel="0" collapsed="false">
      <c r="AD244" s="0" t="s">
        <v>448</v>
      </c>
    </row>
    <row r="245" customFormat="false" ht="15" hidden="false" customHeight="false" outlineLevel="0" collapsed="false">
      <c r="AD245" s="0" t="s">
        <v>449</v>
      </c>
    </row>
    <row r="246" customFormat="false" ht="15" hidden="false" customHeight="false" outlineLevel="0" collapsed="false">
      <c r="AD246" s="0" t="s">
        <v>450</v>
      </c>
    </row>
    <row r="247" customFormat="false" ht="15" hidden="false" customHeight="false" outlineLevel="0" collapsed="false">
      <c r="AD247" s="0" t="s">
        <v>451</v>
      </c>
    </row>
    <row r="248" customFormat="false" ht="15" hidden="false" customHeight="false" outlineLevel="0" collapsed="false">
      <c r="AD248" s="0" t="s">
        <v>452</v>
      </c>
    </row>
    <row r="249" customFormat="false" ht="15" hidden="false" customHeight="false" outlineLevel="0" collapsed="false">
      <c r="AD249" s="0" t="s">
        <v>453</v>
      </c>
    </row>
    <row r="250" customFormat="false" ht="15" hidden="false" customHeight="false" outlineLevel="0" collapsed="false">
      <c r="AD250" s="0" t="s">
        <v>454</v>
      </c>
    </row>
    <row r="251" customFormat="false" ht="15" hidden="false" customHeight="false" outlineLevel="0" collapsed="false">
      <c r="AD251" s="0" t="s">
        <v>455</v>
      </c>
    </row>
    <row r="252" customFormat="false" ht="15" hidden="false" customHeight="false" outlineLevel="0" collapsed="false">
      <c r="AD252" s="0" t="s">
        <v>456</v>
      </c>
    </row>
    <row r="253" customFormat="false" ht="15" hidden="false" customHeight="false" outlineLevel="0" collapsed="false">
      <c r="AD253" s="0" t="s">
        <v>457</v>
      </c>
    </row>
    <row r="254" customFormat="false" ht="15" hidden="false" customHeight="false" outlineLevel="0" collapsed="false">
      <c r="AD254" s="0" t="s">
        <v>458</v>
      </c>
    </row>
    <row r="255" customFormat="false" ht="15" hidden="false" customHeight="false" outlineLevel="0" collapsed="false">
      <c r="AD255" s="0" t="s">
        <v>459</v>
      </c>
    </row>
    <row r="256" customFormat="false" ht="15" hidden="false" customHeight="false" outlineLevel="0" collapsed="false">
      <c r="AD256" s="0" t="s">
        <v>460</v>
      </c>
    </row>
    <row r="257" customFormat="false" ht="15" hidden="false" customHeight="false" outlineLevel="0" collapsed="false">
      <c r="AD257" s="0" t="s">
        <v>461</v>
      </c>
    </row>
    <row r="258" customFormat="false" ht="15" hidden="false" customHeight="false" outlineLevel="0" collapsed="false">
      <c r="AD258" s="0" t="s">
        <v>462</v>
      </c>
    </row>
    <row r="259" customFormat="false" ht="15" hidden="false" customHeight="false" outlineLevel="0" collapsed="false">
      <c r="AD259" s="0" t="s">
        <v>463</v>
      </c>
    </row>
    <row r="260" customFormat="false" ht="15" hidden="false" customHeight="false" outlineLevel="0" collapsed="false">
      <c r="AD260" s="0" t="s">
        <v>464</v>
      </c>
    </row>
    <row r="261" customFormat="false" ht="15" hidden="false" customHeight="false" outlineLevel="0" collapsed="false">
      <c r="AD261" s="0" t="s">
        <v>465</v>
      </c>
    </row>
    <row r="262" customFormat="false" ht="15" hidden="false" customHeight="false" outlineLevel="0" collapsed="false">
      <c r="AD262" s="0" t="s">
        <v>466</v>
      </c>
    </row>
    <row r="263" customFormat="false" ht="15" hidden="false" customHeight="false" outlineLevel="0" collapsed="false">
      <c r="AD263" s="0" t="s">
        <v>467</v>
      </c>
    </row>
    <row r="264" customFormat="false" ht="15" hidden="false" customHeight="false" outlineLevel="0" collapsed="false">
      <c r="AD264" s="0" t="s">
        <v>468</v>
      </c>
    </row>
    <row r="265" customFormat="false" ht="15" hidden="false" customHeight="false" outlineLevel="0" collapsed="false">
      <c r="AD265" s="0" t="s">
        <v>469</v>
      </c>
    </row>
    <row r="266" customFormat="false" ht="15" hidden="false" customHeight="false" outlineLevel="0" collapsed="false">
      <c r="AD266" s="0" t="s">
        <v>470</v>
      </c>
    </row>
    <row r="267" customFormat="false" ht="15" hidden="false" customHeight="false" outlineLevel="0" collapsed="false">
      <c r="AD267" s="0" t="s">
        <v>471</v>
      </c>
    </row>
    <row r="268" customFormat="false" ht="15" hidden="false" customHeight="false" outlineLevel="0" collapsed="false">
      <c r="AD268" s="0" t="s">
        <v>472</v>
      </c>
    </row>
    <row r="269" customFormat="false" ht="15" hidden="false" customHeight="false" outlineLevel="0" collapsed="false">
      <c r="AD269" s="0" t="s">
        <v>473</v>
      </c>
    </row>
    <row r="270" customFormat="false" ht="15" hidden="false" customHeight="false" outlineLevel="0" collapsed="false">
      <c r="AD270" s="0" t="s">
        <v>474</v>
      </c>
    </row>
    <row r="271" customFormat="false" ht="15" hidden="false" customHeight="false" outlineLevel="0" collapsed="false">
      <c r="AD271" s="0" t="s">
        <v>475</v>
      </c>
    </row>
    <row r="272" customFormat="false" ht="15" hidden="false" customHeight="false" outlineLevel="0" collapsed="false">
      <c r="AD272" s="0" t="s">
        <v>476</v>
      </c>
    </row>
    <row r="273" customFormat="false" ht="15" hidden="false" customHeight="false" outlineLevel="0" collapsed="false">
      <c r="AD273" s="0" t="s">
        <v>477</v>
      </c>
    </row>
    <row r="274" customFormat="false" ht="15" hidden="false" customHeight="false" outlineLevel="0" collapsed="false">
      <c r="AD274" s="0" t="s">
        <v>478</v>
      </c>
    </row>
    <row r="275" customFormat="false" ht="15" hidden="false" customHeight="false" outlineLevel="0" collapsed="false">
      <c r="AD275" s="0" t="s">
        <v>479</v>
      </c>
    </row>
    <row r="276" customFormat="false" ht="15" hidden="false" customHeight="false" outlineLevel="0" collapsed="false">
      <c r="AD276" s="0" t="s">
        <v>480</v>
      </c>
    </row>
    <row r="277" customFormat="false" ht="15" hidden="false" customHeight="false" outlineLevel="0" collapsed="false">
      <c r="AD277" s="0" t="s">
        <v>481</v>
      </c>
    </row>
    <row r="278" customFormat="false" ht="15" hidden="false" customHeight="false" outlineLevel="0" collapsed="false">
      <c r="AD278" s="0" t="s">
        <v>482</v>
      </c>
    </row>
    <row r="279" customFormat="false" ht="15" hidden="false" customHeight="false" outlineLevel="0" collapsed="false">
      <c r="AD279" s="0" t="s">
        <v>483</v>
      </c>
    </row>
    <row r="280" customFormat="false" ht="15" hidden="false" customHeight="false" outlineLevel="0" collapsed="false">
      <c r="AD280" s="0" t="s">
        <v>484</v>
      </c>
    </row>
    <row r="281" customFormat="false" ht="15" hidden="false" customHeight="false" outlineLevel="0" collapsed="false">
      <c r="AD281" s="0" t="s">
        <v>485</v>
      </c>
    </row>
    <row r="282" customFormat="false" ht="15" hidden="false" customHeight="false" outlineLevel="0" collapsed="false">
      <c r="AD282" s="0" t="s">
        <v>486</v>
      </c>
    </row>
    <row r="283" customFormat="false" ht="15" hidden="false" customHeight="false" outlineLevel="0" collapsed="false">
      <c r="AD283" s="0" t="s">
        <v>487</v>
      </c>
    </row>
    <row r="284" customFormat="false" ht="15" hidden="false" customHeight="false" outlineLevel="0" collapsed="false">
      <c r="AD284" s="0" t="s">
        <v>488</v>
      </c>
    </row>
    <row r="285" customFormat="false" ht="15" hidden="false" customHeight="false" outlineLevel="0" collapsed="false">
      <c r="AD285" s="0" t="s">
        <v>489</v>
      </c>
    </row>
    <row r="286" customFormat="false" ht="15" hidden="false" customHeight="false" outlineLevel="0" collapsed="false">
      <c r="AD286" s="0" t="s">
        <v>490</v>
      </c>
    </row>
    <row r="287" customFormat="false" ht="15" hidden="false" customHeight="false" outlineLevel="0" collapsed="false">
      <c r="AD287" s="0" t="s">
        <v>491</v>
      </c>
    </row>
    <row r="288" customFormat="false" ht="15" hidden="false" customHeight="false" outlineLevel="0" collapsed="false">
      <c r="AD288" s="0" t="s">
        <v>492</v>
      </c>
    </row>
    <row r="289" customFormat="false" ht="15" hidden="false" customHeight="false" outlineLevel="0" collapsed="false">
      <c r="AD289" s="0" t="s">
        <v>493</v>
      </c>
    </row>
    <row r="290" customFormat="false" ht="15" hidden="false" customHeight="false" outlineLevel="0" collapsed="false">
      <c r="AD290" s="0" t="s">
        <v>494</v>
      </c>
    </row>
    <row r="291" customFormat="false" ht="15" hidden="false" customHeight="false" outlineLevel="0" collapsed="false">
      <c r="AD291" s="0" t="s">
        <v>495</v>
      </c>
    </row>
    <row r="292" customFormat="false" ht="15" hidden="false" customHeight="false" outlineLevel="0" collapsed="false">
      <c r="AD292" s="0" t="s">
        <v>496</v>
      </c>
    </row>
    <row r="293" customFormat="false" ht="15" hidden="false" customHeight="false" outlineLevel="0" collapsed="false">
      <c r="AD293" s="0" t="s">
        <v>497</v>
      </c>
    </row>
    <row r="294" customFormat="false" ht="15" hidden="false" customHeight="false" outlineLevel="0" collapsed="false">
      <c r="AD294" s="0" t="s">
        <v>498</v>
      </c>
    </row>
    <row r="295" customFormat="false" ht="15" hidden="false" customHeight="false" outlineLevel="0" collapsed="false">
      <c r="AD295" s="0" t="s">
        <v>499</v>
      </c>
    </row>
    <row r="296" customFormat="false" ht="15" hidden="false" customHeight="false" outlineLevel="0" collapsed="false">
      <c r="AD296" s="0" t="s">
        <v>500</v>
      </c>
    </row>
    <row r="297" customFormat="false" ht="15" hidden="false" customHeight="false" outlineLevel="0" collapsed="false">
      <c r="AD297" s="0" t="s">
        <v>501</v>
      </c>
    </row>
    <row r="298" customFormat="false" ht="15" hidden="false" customHeight="false" outlineLevel="0" collapsed="false">
      <c r="AD298" s="0" t="s">
        <v>502</v>
      </c>
    </row>
    <row r="299" customFormat="false" ht="15" hidden="false" customHeight="false" outlineLevel="0" collapsed="false">
      <c r="AD299" s="0" t="s">
        <v>503</v>
      </c>
    </row>
    <row r="300" customFormat="false" ht="15" hidden="false" customHeight="false" outlineLevel="0" collapsed="false">
      <c r="AD300" s="0" t="s">
        <v>504</v>
      </c>
    </row>
    <row r="301" customFormat="false" ht="15" hidden="false" customHeight="false" outlineLevel="0" collapsed="false">
      <c r="AD301" s="0" t="s">
        <v>505</v>
      </c>
    </row>
    <row r="302" customFormat="false" ht="15" hidden="false" customHeight="false" outlineLevel="0" collapsed="false">
      <c r="AD302" s="0" t="s">
        <v>506</v>
      </c>
    </row>
    <row r="303" customFormat="false" ht="15" hidden="false" customHeight="false" outlineLevel="0" collapsed="false">
      <c r="AD303" s="0" t="s">
        <v>507</v>
      </c>
    </row>
    <row r="304" customFormat="false" ht="15" hidden="false" customHeight="false" outlineLevel="0" collapsed="false">
      <c r="AD304" s="0" t="s">
        <v>508</v>
      </c>
    </row>
    <row r="305" customFormat="false" ht="15" hidden="false" customHeight="false" outlineLevel="0" collapsed="false">
      <c r="AD305" s="0" t="s">
        <v>509</v>
      </c>
    </row>
    <row r="306" customFormat="false" ht="15" hidden="false" customHeight="false" outlineLevel="0" collapsed="false">
      <c r="AD306" s="0" t="s">
        <v>510</v>
      </c>
    </row>
    <row r="307" customFormat="false" ht="15" hidden="false" customHeight="false" outlineLevel="0" collapsed="false">
      <c r="AD307" s="0" t="s">
        <v>511</v>
      </c>
    </row>
    <row r="308" customFormat="false" ht="15" hidden="false" customHeight="false" outlineLevel="0" collapsed="false">
      <c r="AD308" s="0" t="s">
        <v>512</v>
      </c>
    </row>
    <row r="309" customFormat="false" ht="15" hidden="false" customHeight="false" outlineLevel="0" collapsed="false">
      <c r="AD309" s="0" t="s">
        <v>513</v>
      </c>
    </row>
    <row r="310" customFormat="false" ht="15" hidden="false" customHeight="false" outlineLevel="0" collapsed="false">
      <c r="AD310" s="0" t="s">
        <v>514</v>
      </c>
    </row>
    <row r="311" customFormat="false" ht="15" hidden="false" customHeight="false" outlineLevel="0" collapsed="false">
      <c r="AD311" s="0" t="s">
        <v>515</v>
      </c>
    </row>
    <row r="312" customFormat="false" ht="15" hidden="false" customHeight="false" outlineLevel="0" collapsed="false">
      <c r="AD312" s="0" t="s">
        <v>516</v>
      </c>
    </row>
    <row r="313" customFormat="false" ht="15" hidden="false" customHeight="false" outlineLevel="0" collapsed="false">
      <c r="AD313" s="0" t="s">
        <v>517</v>
      </c>
    </row>
    <row r="314" customFormat="false" ht="15" hidden="false" customHeight="false" outlineLevel="0" collapsed="false">
      <c r="AD314" s="0" t="s">
        <v>518</v>
      </c>
    </row>
    <row r="315" customFormat="false" ht="15" hidden="false" customHeight="false" outlineLevel="0" collapsed="false">
      <c r="AD315" s="0" t="s">
        <v>519</v>
      </c>
    </row>
    <row r="316" customFormat="false" ht="15" hidden="false" customHeight="false" outlineLevel="0" collapsed="false">
      <c r="AD316" s="0" t="s">
        <v>520</v>
      </c>
    </row>
    <row r="317" customFormat="false" ht="15" hidden="false" customHeight="false" outlineLevel="0" collapsed="false">
      <c r="AD317" s="0" t="s">
        <v>521</v>
      </c>
    </row>
    <row r="318" customFormat="false" ht="15" hidden="false" customHeight="false" outlineLevel="0" collapsed="false">
      <c r="AD318" s="0" t="s">
        <v>522</v>
      </c>
    </row>
    <row r="319" customFormat="false" ht="15" hidden="false" customHeight="false" outlineLevel="0" collapsed="false">
      <c r="AD319" s="0" t="s">
        <v>523</v>
      </c>
    </row>
    <row r="320" customFormat="false" ht="15" hidden="false" customHeight="false" outlineLevel="0" collapsed="false">
      <c r="AD320" s="0" t="s">
        <v>524</v>
      </c>
    </row>
    <row r="321" customFormat="false" ht="15" hidden="false" customHeight="false" outlineLevel="0" collapsed="false">
      <c r="AD321" s="0" t="s">
        <v>525</v>
      </c>
    </row>
    <row r="322" customFormat="false" ht="15" hidden="false" customHeight="false" outlineLevel="0" collapsed="false">
      <c r="AD322" s="0" t="s">
        <v>526</v>
      </c>
    </row>
    <row r="323" customFormat="false" ht="15" hidden="false" customHeight="false" outlineLevel="0" collapsed="false">
      <c r="AD323" s="0" t="s">
        <v>527</v>
      </c>
    </row>
    <row r="324" customFormat="false" ht="15" hidden="false" customHeight="false" outlineLevel="0" collapsed="false">
      <c r="AD324" s="0" t="s">
        <v>528</v>
      </c>
    </row>
    <row r="325" customFormat="false" ht="15" hidden="false" customHeight="false" outlineLevel="0" collapsed="false">
      <c r="AD325" s="0" t="s">
        <v>529</v>
      </c>
    </row>
    <row r="326" customFormat="false" ht="15" hidden="false" customHeight="false" outlineLevel="0" collapsed="false">
      <c r="AD326" s="0" t="s">
        <v>530</v>
      </c>
    </row>
    <row r="327" customFormat="false" ht="15" hidden="false" customHeight="false" outlineLevel="0" collapsed="false">
      <c r="AD327" s="0" t="s">
        <v>531</v>
      </c>
    </row>
    <row r="328" customFormat="false" ht="15" hidden="false" customHeight="false" outlineLevel="0" collapsed="false">
      <c r="AD328" s="0" t="s">
        <v>532</v>
      </c>
    </row>
    <row r="329" customFormat="false" ht="15" hidden="false" customHeight="false" outlineLevel="0" collapsed="false">
      <c r="AD329" s="0" t="s">
        <v>533</v>
      </c>
    </row>
    <row r="330" customFormat="false" ht="15" hidden="false" customHeight="false" outlineLevel="0" collapsed="false">
      <c r="AD330" s="0" t="s">
        <v>534</v>
      </c>
    </row>
    <row r="331" customFormat="false" ht="15" hidden="false" customHeight="false" outlineLevel="0" collapsed="false">
      <c r="AD331" s="0" t="s">
        <v>535</v>
      </c>
    </row>
    <row r="332" customFormat="false" ht="15" hidden="false" customHeight="false" outlineLevel="0" collapsed="false">
      <c r="AD332" s="0" t="s">
        <v>536</v>
      </c>
    </row>
    <row r="333" customFormat="false" ht="15" hidden="false" customHeight="false" outlineLevel="0" collapsed="false">
      <c r="AD333" s="0" t="s">
        <v>537</v>
      </c>
    </row>
    <row r="334" customFormat="false" ht="15" hidden="false" customHeight="false" outlineLevel="0" collapsed="false">
      <c r="AD334" s="0" t="s">
        <v>538</v>
      </c>
    </row>
    <row r="335" customFormat="false" ht="15" hidden="false" customHeight="false" outlineLevel="0" collapsed="false">
      <c r="AD335" s="0" t="s">
        <v>539</v>
      </c>
    </row>
    <row r="336" customFormat="false" ht="15" hidden="false" customHeight="false" outlineLevel="0" collapsed="false">
      <c r="AD336" s="0" t="s">
        <v>540</v>
      </c>
    </row>
    <row r="337" customFormat="false" ht="15" hidden="false" customHeight="false" outlineLevel="0" collapsed="false">
      <c r="AD337" s="0" t="s">
        <v>541</v>
      </c>
    </row>
    <row r="338" customFormat="false" ht="15" hidden="false" customHeight="false" outlineLevel="0" collapsed="false">
      <c r="AD338" s="0" t="s">
        <v>542</v>
      </c>
    </row>
    <row r="339" customFormat="false" ht="15" hidden="false" customHeight="false" outlineLevel="0" collapsed="false">
      <c r="AD339" s="0" t="s">
        <v>543</v>
      </c>
    </row>
    <row r="340" customFormat="false" ht="15" hidden="false" customHeight="false" outlineLevel="0" collapsed="false">
      <c r="AD340" s="0" t="s">
        <v>544</v>
      </c>
    </row>
    <row r="341" customFormat="false" ht="15" hidden="false" customHeight="false" outlineLevel="0" collapsed="false">
      <c r="AD341" s="0" t="s">
        <v>545</v>
      </c>
    </row>
    <row r="342" customFormat="false" ht="15" hidden="false" customHeight="false" outlineLevel="0" collapsed="false">
      <c r="AD342" s="0" t="s">
        <v>546</v>
      </c>
    </row>
    <row r="343" customFormat="false" ht="15" hidden="false" customHeight="false" outlineLevel="0" collapsed="false">
      <c r="AD343" s="0" t="s">
        <v>547</v>
      </c>
    </row>
    <row r="344" customFormat="false" ht="15" hidden="false" customHeight="false" outlineLevel="0" collapsed="false">
      <c r="AD344" s="0" t="s">
        <v>548</v>
      </c>
    </row>
    <row r="345" customFormat="false" ht="15" hidden="false" customHeight="false" outlineLevel="0" collapsed="false">
      <c r="AD345" s="0" t="s">
        <v>549</v>
      </c>
    </row>
    <row r="346" customFormat="false" ht="15" hidden="false" customHeight="false" outlineLevel="0" collapsed="false">
      <c r="AD346" s="0" t="s">
        <v>550</v>
      </c>
    </row>
    <row r="347" customFormat="false" ht="15" hidden="false" customHeight="false" outlineLevel="0" collapsed="false">
      <c r="AD347" s="0" t="s">
        <v>551</v>
      </c>
    </row>
    <row r="348" customFormat="false" ht="15" hidden="false" customHeight="false" outlineLevel="0" collapsed="false">
      <c r="AD348" s="0" t="s">
        <v>552</v>
      </c>
    </row>
    <row r="349" customFormat="false" ht="15" hidden="false" customHeight="false" outlineLevel="0" collapsed="false">
      <c r="AD349" s="0" t="s">
        <v>553</v>
      </c>
    </row>
    <row r="350" customFormat="false" ht="15" hidden="false" customHeight="false" outlineLevel="0" collapsed="false">
      <c r="AD350" s="0" t="s">
        <v>554</v>
      </c>
    </row>
    <row r="351" customFormat="false" ht="15" hidden="false" customHeight="false" outlineLevel="0" collapsed="false">
      <c r="AD351" s="0" t="s">
        <v>555</v>
      </c>
    </row>
    <row r="352" customFormat="false" ht="15" hidden="false" customHeight="false" outlineLevel="0" collapsed="false">
      <c r="AD352" s="0" t="s">
        <v>556</v>
      </c>
    </row>
    <row r="353" customFormat="false" ht="15" hidden="false" customHeight="false" outlineLevel="0" collapsed="false">
      <c r="AD353" s="0" t="s">
        <v>557</v>
      </c>
    </row>
    <row r="354" customFormat="false" ht="15" hidden="false" customHeight="false" outlineLevel="0" collapsed="false">
      <c r="AD354" s="0" t="s">
        <v>558</v>
      </c>
    </row>
    <row r="355" customFormat="false" ht="15" hidden="false" customHeight="false" outlineLevel="0" collapsed="false">
      <c r="AD355" s="0" t="s">
        <v>559</v>
      </c>
    </row>
    <row r="356" customFormat="false" ht="15" hidden="false" customHeight="false" outlineLevel="0" collapsed="false">
      <c r="AD356" s="0" t="s">
        <v>560</v>
      </c>
    </row>
    <row r="357" customFormat="false" ht="15" hidden="false" customHeight="false" outlineLevel="0" collapsed="false">
      <c r="AD357" s="0" t="s">
        <v>561</v>
      </c>
    </row>
    <row r="358" customFormat="false" ht="15" hidden="false" customHeight="false" outlineLevel="0" collapsed="false">
      <c r="AD358" s="0" t="s">
        <v>562</v>
      </c>
    </row>
    <row r="359" customFormat="false" ht="15" hidden="false" customHeight="false" outlineLevel="0" collapsed="false">
      <c r="AD359" s="0" t="s">
        <v>563</v>
      </c>
    </row>
    <row r="360" customFormat="false" ht="15" hidden="false" customHeight="false" outlineLevel="0" collapsed="false">
      <c r="AD360" s="0" t="s">
        <v>564</v>
      </c>
    </row>
    <row r="361" customFormat="false" ht="15" hidden="false" customHeight="false" outlineLevel="0" collapsed="false">
      <c r="AD361" s="0" t="s">
        <v>565</v>
      </c>
    </row>
    <row r="362" customFormat="false" ht="15" hidden="false" customHeight="false" outlineLevel="0" collapsed="false">
      <c r="AD362" s="0" t="s">
        <v>566</v>
      </c>
    </row>
    <row r="363" customFormat="false" ht="15" hidden="false" customHeight="false" outlineLevel="0" collapsed="false">
      <c r="AD363" s="0" t="s">
        <v>567</v>
      </c>
    </row>
    <row r="364" customFormat="false" ht="15" hidden="false" customHeight="false" outlineLevel="0" collapsed="false">
      <c r="AD364" s="0" t="s">
        <v>568</v>
      </c>
    </row>
    <row r="365" customFormat="false" ht="15" hidden="false" customHeight="false" outlineLevel="0" collapsed="false">
      <c r="AD365" s="0" t="s">
        <v>569</v>
      </c>
    </row>
    <row r="366" customFormat="false" ht="15" hidden="false" customHeight="false" outlineLevel="0" collapsed="false">
      <c r="AD366" s="0" t="s">
        <v>570</v>
      </c>
    </row>
    <row r="367" customFormat="false" ht="15" hidden="false" customHeight="false" outlineLevel="0" collapsed="false">
      <c r="AD367" s="0" t="s">
        <v>571</v>
      </c>
    </row>
    <row r="368" customFormat="false" ht="15" hidden="false" customHeight="false" outlineLevel="0" collapsed="false">
      <c r="AD368" s="0" t="s">
        <v>572</v>
      </c>
    </row>
    <row r="369" customFormat="false" ht="15" hidden="false" customHeight="false" outlineLevel="0" collapsed="false">
      <c r="AD369" s="0" t="s">
        <v>573</v>
      </c>
    </row>
    <row r="370" customFormat="false" ht="15" hidden="false" customHeight="false" outlineLevel="0" collapsed="false">
      <c r="AD370" s="0" t="s">
        <v>574</v>
      </c>
    </row>
    <row r="371" customFormat="false" ht="15" hidden="false" customHeight="false" outlineLevel="0" collapsed="false">
      <c r="AD371" s="0" t="s">
        <v>575</v>
      </c>
    </row>
    <row r="372" customFormat="false" ht="15" hidden="false" customHeight="false" outlineLevel="0" collapsed="false">
      <c r="AD372" s="0" t="s">
        <v>576</v>
      </c>
    </row>
    <row r="373" customFormat="false" ht="15" hidden="false" customHeight="false" outlineLevel="0" collapsed="false">
      <c r="AD373" s="0" t="s">
        <v>577</v>
      </c>
    </row>
    <row r="374" customFormat="false" ht="15" hidden="false" customHeight="false" outlineLevel="0" collapsed="false">
      <c r="AD374" s="0" t="s">
        <v>578</v>
      </c>
    </row>
    <row r="375" customFormat="false" ht="15" hidden="false" customHeight="false" outlineLevel="0" collapsed="false">
      <c r="AD375" s="0" t="s">
        <v>579</v>
      </c>
    </row>
    <row r="376" customFormat="false" ht="15" hidden="false" customHeight="false" outlineLevel="0" collapsed="false">
      <c r="AD376" s="0" t="s">
        <v>580</v>
      </c>
    </row>
    <row r="377" customFormat="false" ht="15" hidden="false" customHeight="false" outlineLevel="0" collapsed="false">
      <c r="AD377" s="0" t="s">
        <v>581</v>
      </c>
    </row>
    <row r="378" customFormat="false" ht="15" hidden="false" customHeight="false" outlineLevel="0" collapsed="false">
      <c r="AD378" s="0" t="s">
        <v>582</v>
      </c>
    </row>
    <row r="379" customFormat="false" ht="15" hidden="false" customHeight="false" outlineLevel="0" collapsed="false">
      <c r="AD379" s="0" t="s">
        <v>583</v>
      </c>
    </row>
    <row r="380" customFormat="false" ht="15" hidden="false" customHeight="false" outlineLevel="0" collapsed="false">
      <c r="AD380" s="0" t="s">
        <v>584</v>
      </c>
    </row>
    <row r="381" customFormat="false" ht="15" hidden="false" customHeight="false" outlineLevel="0" collapsed="false">
      <c r="AD381" s="0" t="s">
        <v>585</v>
      </c>
    </row>
    <row r="382" customFormat="false" ht="15" hidden="false" customHeight="false" outlineLevel="0" collapsed="false">
      <c r="AD382" s="0" t="s">
        <v>586</v>
      </c>
    </row>
    <row r="383" customFormat="false" ht="15" hidden="false" customHeight="false" outlineLevel="0" collapsed="false">
      <c r="AD383" s="0" t="s">
        <v>587</v>
      </c>
    </row>
    <row r="384" customFormat="false" ht="15" hidden="false" customHeight="false" outlineLevel="0" collapsed="false">
      <c r="AD384" s="0" t="s">
        <v>588</v>
      </c>
    </row>
    <row r="385" customFormat="false" ht="15" hidden="false" customHeight="false" outlineLevel="0" collapsed="false">
      <c r="AD385" s="0" t="s">
        <v>589</v>
      </c>
    </row>
    <row r="386" customFormat="false" ht="15" hidden="false" customHeight="false" outlineLevel="0" collapsed="false">
      <c r="AD386" s="0" t="s">
        <v>590</v>
      </c>
    </row>
    <row r="387" customFormat="false" ht="15" hidden="false" customHeight="false" outlineLevel="0" collapsed="false">
      <c r="AD387" s="0" t="s">
        <v>591</v>
      </c>
    </row>
    <row r="388" customFormat="false" ht="15" hidden="false" customHeight="false" outlineLevel="0" collapsed="false">
      <c r="AD388" s="0" t="s">
        <v>592</v>
      </c>
    </row>
    <row r="389" customFormat="false" ht="15" hidden="false" customHeight="false" outlineLevel="0" collapsed="false">
      <c r="AD389" s="0" t="s">
        <v>593</v>
      </c>
    </row>
    <row r="390" customFormat="false" ht="15" hidden="false" customHeight="false" outlineLevel="0" collapsed="false">
      <c r="AD390" s="0" t="s">
        <v>594</v>
      </c>
    </row>
    <row r="391" customFormat="false" ht="15" hidden="false" customHeight="false" outlineLevel="0" collapsed="false">
      <c r="AD391" s="0" t="s">
        <v>595</v>
      </c>
    </row>
    <row r="392" customFormat="false" ht="15" hidden="false" customHeight="false" outlineLevel="0" collapsed="false">
      <c r="AD392" s="0" t="s">
        <v>596</v>
      </c>
    </row>
    <row r="393" customFormat="false" ht="15" hidden="false" customHeight="false" outlineLevel="0" collapsed="false">
      <c r="AD393" s="0" t="s">
        <v>597</v>
      </c>
    </row>
    <row r="394" customFormat="false" ht="15" hidden="false" customHeight="false" outlineLevel="0" collapsed="false">
      <c r="AD394" s="0" t="s">
        <v>598</v>
      </c>
    </row>
    <row r="395" customFormat="false" ht="15" hidden="false" customHeight="false" outlineLevel="0" collapsed="false">
      <c r="AD395" s="0" t="s">
        <v>599</v>
      </c>
    </row>
    <row r="396" customFormat="false" ht="15" hidden="false" customHeight="false" outlineLevel="0" collapsed="false">
      <c r="AD396" s="0" t="s">
        <v>600</v>
      </c>
    </row>
    <row r="397" customFormat="false" ht="15" hidden="false" customHeight="false" outlineLevel="0" collapsed="false">
      <c r="AD397" s="0" t="s">
        <v>601</v>
      </c>
    </row>
    <row r="398" customFormat="false" ht="15" hidden="false" customHeight="false" outlineLevel="0" collapsed="false">
      <c r="AD398" s="0" t="s">
        <v>602</v>
      </c>
    </row>
    <row r="399" customFormat="false" ht="15" hidden="false" customHeight="false" outlineLevel="0" collapsed="false">
      <c r="AD399" s="0" t="s">
        <v>603</v>
      </c>
    </row>
    <row r="400" customFormat="false" ht="15" hidden="false" customHeight="false" outlineLevel="0" collapsed="false">
      <c r="AD400" s="0" t="s">
        <v>604</v>
      </c>
    </row>
    <row r="401" customFormat="false" ht="15" hidden="false" customHeight="false" outlineLevel="0" collapsed="false">
      <c r="AD401" s="0" t="s">
        <v>605</v>
      </c>
    </row>
    <row r="402" customFormat="false" ht="15" hidden="false" customHeight="false" outlineLevel="0" collapsed="false">
      <c r="AD402" s="0" t="s">
        <v>606</v>
      </c>
    </row>
    <row r="403" customFormat="false" ht="15" hidden="false" customHeight="false" outlineLevel="0" collapsed="false">
      <c r="AD403" s="0" t="s">
        <v>607</v>
      </c>
    </row>
    <row r="404" customFormat="false" ht="15" hidden="false" customHeight="false" outlineLevel="0" collapsed="false">
      <c r="AD404" s="0" t="s">
        <v>608</v>
      </c>
    </row>
    <row r="405" customFormat="false" ht="15" hidden="false" customHeight="false" outlineLevel="0" collapsed="false">
      <c r="AD405" s="0" t="s">
        <v>609</v>
      </c>
    </row>
    <row r="406" customFormat="false" ht="15" hidden="false" customHeight="false" outlineLevel="0" collapsed="false">
      <c r="AD406" s="0" t="s">
        <v>610</v>
      </c>
    </row>
    <row r="407" customFormat="false" ht="15" hidden="false" customHeight="false" outlineLevel="0" collapsed="false">
      <c r="AD407" s="0" t="s">
        <v>611</v>
      </c>
    </row>
    <row r="408" customFormat="false" ht="15" hidden="false" customHeight="false" outlineLevel="0" collapsed="false">
      <c r="AD408" s="0" t="s">
        <v>612</v>
      </c>
    </row>
    <row r="409" customFormat="false" ht="15" hidden="false" customHeight="false" outlineLevel="0" collapsed="false">
      <c r="AD409" s="0" t="s">
        <v>613</v>
      </c>
    </row>
    <row r="410" customFormat="false" ht="15" hidden="false" customHeight="false" outlineLevel="0" collapsed="false">
      <c r="AD410" s="0" t="s">
        <v>614</v>
      </c>
    </row>
    <row r="411" customFormat="false" ht="15" hidden="false" customHeight="false" outlineLevel="0" collapsed="false">
      <c r="AD411" s="0" t="s">
        <v>615</v>
      </c>
    </row>
    <row r="412" customFormat="false" ht="15" hidden="false" customHeight="false" outlineLevel="0" collapsed="false">
      <c r="AD412" s="0" t="s">
        <v>616</v>
      </c>
    </row>
    <row r="413" customFormat="false" ht="15" hidden="false" customHeight="false" outlineLevel="0" collapsed="false">
      <c r="AD413" s="0" t="s">
        <v>617</v>
      </c>
    </row>
    <row r="414" customFormat="false" ht="15" hidden="false" customHeight="false" outlineLevel="0" collapsed="false">
      <c r="AD414" s="0" t="s">
        <v>618</v>
      </c>
    </row>
    <row r="415" customFormat="false" ht="15" hidden="false" customHeight="false" outlineLevel="0" collapsed="false">
      <c r="AD415" s="0" t="s">
        <v>619</v>
      </c>
    </row>
    <row r="416" customFormat="false" ht="15" hidden="false" customHeight="false" outlineLevel="0" collapsed="false">
      <c r="AD416" s="0" t="s">
        <v>620</v>
      </c>
    </row>
    <row r="417" customFormat="false" ht="15" hidden="false" customHeight="false" outlineLevel="0" collapsed="false">
      <c r="AD417" s="0" t="s">
        <v>621</v>
      </c>
    </row>
    <row r="418" customFormat="false" ht="15" hidden="false" customHeight="false" outlineLevel="0" collapsed="false">
      <c r="AD418" s="0" t="s">
        <v>622</v>
      </c>
    </row>
    <row r="419" customFormat="false" ht="15" hidden="false" customHeight="false" outlineLevel="0" collapsed="false">
      <c r="AD419" s="0" t="s">
        <v>623</v>
      </c>
    </row>
    <row r="420" customFormat="false" ht="15" hidden="false" customHeight="false" outlineLevel="0" collapsed="false">
      <c r="AD420" s="0" t="s">
        <v>624</v>
      </c>
    </row>
    <row r="421" customFormat="false" ht="15" hidden="false" customHeight="false" outlineLevel="0" collapsed="false">
      <c r="AD421" s="0" t="s">
        <v>625</v>
      </c>
    </row>
    <row r="422" customFormat="false" ht="15" hidden="false" customHeight="false" outlineLevel="0" collapsed="false">
      <c r="AD422" s="0" t="s">
        <v>626</v>
      </c>
    </row>
    <row r="423" customFormat="false" ht="15" hidden="false" customHeight="false" outlineLevel="0" collapsed="false">
      <c r="AD423" s="0" t="s">
        <v>627</v>
      </c>
    </row>
    <row r="424" customFormat="false" ht="15" hidden="false" customHeight="false" outlineLevel="0" collapsed="false">
      <c r="AD424" s="0" t="s">
        <v>628</v>
      </c>
    </row>
    <row r="425" customFormat="false" ht="15" hidden="false" customHeight="false" outlineLevel="0" collapsed="false">
      <c r="AD425" s="0" t="s">
        <v>629</v>
      </c>
    </row>
    <row r="426" customFormat="false" ht="15" hidden="false" customHeight="false" outlineLevel="0" collapsed="false">
      <c r="AD426" s="0" t="s">
        <v>630</v>
      </c>
    </row>
    <row r="427" customFormat="false" ht="15" hidden="false" customHeight="false" outlineLevel="0" collapsed="false">
      <c r="AD427" s="0" t="s">
        <v>631</v>
      </c>
    </row>
    <row r="428" customFormat="false" ht="15" hidden="false" customHeight="false" outlineLevel="0" collapsed="false">
      <c r="AD428" s="0" t="s">
        <v>632</v>
      </c>
    </row>
    <row r="429" customFormat="false" ht="15" hidden="false" customHeight="false" outlineLevel="0" collapsed="false">
      <c r="AD429" s="0" t="s">
        <v>633</v>
      </c>
    </row>
    <row r="430" customFormat="false" ht="15" hidden="false" customHeight="false" outlineLevel="0" collapsed="false">
      <c r="AD430" s="0" t="s">
        <v>634</v>
      </c>
    </row>
    <row r="431" customFormat="false" ht="15" hidden="false" customHeight="false" outlineLevel="0" collapsed="false">
      <c r="AD431" s="0" t="s">
        <v>635</v>
      </c>
    </row>
    <row r="432" customFormat="false" ht="15" hidden="false" customHeight="false" outlineLevel="0" collapsed="false">
      <c r="AD432" s="0" t="s">
        <v>636</v>
      </c>
    </row>
    <row r="433" customFormat="false" ht="15" hidden="false" customHeight="false" outlineLevel="0" collapsed="false">
      <c r="AD433" s="0" t="s">
        <v>637</v>
      </c>
    </row>
    <row r="434" customFormat="false" ht="15" hidden="false" customHeight="false" outlineLevel="0" collapsed="false">
      <c r="AD434" s="0" t="s">
        <v>638</v>
      </c>
    </row>
    <row r="435" customFormat="false" ht="15" hidden="false" customHeight="false" outlineLevel="0" collapsed="false">
      <c r="AD435" s="0" t="s">
        <v>639</v>
      </c>
    </row>
    <row r="436" customFormat="false" ht="15" hidden="false" customHeight="false" outlineLevel="0" collapsed="false">
      <c r="AD436" s="0" t="s">
        <v>640</v>
      </c>
    </row>
    <row r="437" customFormat="false" ht="15" hidden="false" customHeight="false" outlineLevel="0" collapsed="false">
      <c r="AD437" s="0" t="s">
        <v>641</v>
      </c>
    </row>
    <row r="438" customFormat="false" ht="15" hidden="false" customHeight="false" outlineLevel="0" collapsed="false">
      <c r="AD438" s="0" t="s">
        <v>642</v>
      </c>
    </row>
    <row r="439" customFormat="false" ht="15" hidden="false" customHeight="false" outlineLevel="0" collapsed="false">
      <c r="AD439" s="0" t="s">
        <v>643</v>
      </c>
    </row>
    <row r="440" customFormat="false" ht="15" hidden="false" customHeight="false" outlineLevel="0" collapsed="false">
      <c r="AD440" s="0" t="s">
        <v>644</v>
      </c>
    </row>
    <row r="441" customFormat="false" ht="15" hidden="false" customHeight="false" outlineLevel="0" collapsed="false">
      <c r="AD441" s="0" t="s">
        <v>645</v>
      </c>
    </row>
    <row r="442" customFormat="false" ht="15" hidden="false" customHeight="false" outlineLevel="0" collapsed="false">
      <c r="AD442" s="0" t="s">
        <v>646</v>
      </c>
    </row>
    <row r="443" customFormat="false" ht="15" hidden="false" customHeight="false" outlineLevel="0" collapsed="false">
      <c r="AD443" s="0" t="s">
        <v>647</v>
      </c>
    </row>
    <row r="444" customFormat="false" ht="15" hidden="false" customHeight="false" outlineLevel="0" collapsed="false">
      <c r="AD444" s="0" t="s">
        <v>648</v>
      </c>
    </row>
    <row r="445" customFormat="false" ht="15" hidden="false" customHeight="false" outlineLevel="0" collapsed="false">
      <c r="AD445" s="0" t="s">
        <v>649</v>
      </c>
    </row>
    <row r="446" customFormat="false" ht="15" hidden="false" customHeight="false" outlineLevel="0" collapsed="false">
      <c r="AD446" s="0" t="s">
        <v>650</v>
      </c>
    </row>
    <row r="447" customFormat="false" ht="15" hidden="false" customHeight="false" outlineLevel="0" collapsed="false">
      <c r="AD447" s="0" t="s">
        <v>651</v>
      </c>
    </row>
    <row r="448" customFormat="false" ht="15" hidden="false" customHeight="false" outlineLevel="0" collapsed="false">
      <c r="AD448" s="0" t="s">
        <v>652</v>
      </c>
    </row>
    <row r="449" customFormat="false" ht="15" hidden="false" customHeight="false" outlineLevel="0" collapsed="false">
      <c r="AD449" s="0" t="s">
        <v>653</v>
      </c>
    </row>
    <row r="450" customFormat="false" ht="15" hidden="false" customHeight="false" outlineLevel="0" collapsed="false">
      <c r="AD450" s="0" t="s">
        <v>654</v>
      </c>
    </row>
    <row r="451" customFormat="false" ht="15" hidden="false" customHeight="false" outlineLevel="0" collapsed="false">
      <c r="AD451" s="0" t="s">
        <v>655</v>
      </c>
    </row>
    <row r="452" customFormat="false" ht="15" hidden="false" customHeight="false" outlineLevel="0" collapsed="false">
      <c r="AD452" s="0" t="s">
        <v>656</v>
      </c>
    </row>
    <row r="453" customFormat="false" ht="15" hidden="false" customHeight="false" outlineLevel="0" collapsed="false">
      <c r="AD453" s="0" t="s">
        <v>657</v>
      </c>
    </row>
    <row r="454" customFormat="false" ht="15" hidden="false" customHeight="false" outlineLevel="0" collapsed="false">
      <c r="AD454" s="0" t="s">
        <v>658</v>
      </c>
    </row>
    <row r="455" customFormat="false" ht="15" hidden="false" customHeight="false" outlineLevel="0" collapsed="false">
      <c r="AD455" s="0" t="s">
        <v>659</v>
      </c>
    </row>
    <row r="456" customFormat="false" ht="15" hidden="false" customHeight="false" outlineLevel="0" collapsed="false">
      <c r="AD456" s="0" t="s">
        <v>660</v>
      </c>
    </row>
    <row r="457" customFormat="false" ht="15" hidden="false" customHeight="false" outlineLevel="0" collapsed="false">
      <c r="AD457" s="0" t="s">
        <v>661</v>
      </c>
    </row>
    <row r="458" customFormat="false" ht="15" hidden="false" customHeight="false" outlineLevel="0" collapsed="false">
      <c r="AD458" s="0" t="s">
        <v>662</v>
      </c>
    </row>
    <row r="459" customFormat="false" ht="15" hidden="false" customHeight="false" outlineLevel="0" collapsed="false">
      <c r="AD459" s="0" t="s">
        <v>663</v>
      </c>
    </row>
    <row r="460" customFormat="false" ht="15" hidden="false" customHeight="false" outlineLevel="0" collapsed="false">
      <c r="AD460" s="0" t="s">
        <v>664</v>
      </c>
    </row>
    <row r="461" customFormat="false" ht="15" hidden="false" customHeight="false" outlineLevel="0" collapsed="false">
      <c r="AD461" s="0" t="s">
        <v>665</v>
      </c>
    </row>
    <row r="462" customFormat="false" ht="15" hidden="false" customHeight="false" outlineLevel="0" collapsed="false">
      <c r="AD462" s="0" t="s">
        <v>666</v>
      </c>
    </row>
    <row r="463" customFormat="false" ht="15" hidden="false" customHeight="false" outlineLevel="0" collapsed="false">
      <c r="AD463" s="0" t="s">
        <v>667</v>
      </c>
    </row>
    <row r="464" customFormat="false" ht="15" hidden="false" customHeight="false" outlineLevel="0" collapsed="false">
      <c r="AD464" s="0" t="s">
        <v>668</v>
      </c>
    </row>
    <row r="465" customFormat="false" ht="15" hidden="false" customHeight="false" outlineLevel="0" collapsed="false">
      <c r="AD465" s="0" t="s">
        <v>669</v>
      </c>
    </row>
    <row r="466" customFormat="false" ht="15" hidden="false" customHeight="false" outlineLevel="0" collapsed="false">
      <c r="AD466" s="0" t="s">
        <v>670</v>
      </c>
    </row>
    <row r="467" customFormat="false" ht="15" hidden="false" customHeight="false" outlineLevel="0" collapsed="false">
      <c r="AD467" s="0" t="s">
        <v>671</v>
      </c>
    </row>
    <row r="468" customFormat="false" ht="15" hidden="false" customHeight="false" outlineLevel="0" collapsed="false">
      <c r="AD468" s="0" t="s">
        <v>672</v>
      </c>
    </row>
    <row r="469" customFormat="false" ht="15" hidden="false" customHeight="false" outlineLevel="0" collapsed="false">
      <c r="AD469" s="0" t="s">
        <v>673</v>
      </c>
    </row>
    <row r="470" customFormat="false" ht="15" hidden="false" customHeight="false" outlineLevel="0" collapsed="false">
      <c r="AD470" s="0" t="s">
        <v>674</v>
      </c>
    </row>
    <row r="471" customFormat="false" ht="15" hidden="false" customHeight="false" outlineLevel="0" collapsed="false">
      <c r="AD471" s="0" t="s">
        <v>675</v>
      </c>
    </row>
    <row r="472" customFormat="false" ht="15" hidden="false" customHeight="false" outlineLevel="0" collapsed="false">
      <c r="AD472" s="0" t="s">
        <v>676</v>
      </c>
    </row>
    <row r="473" customFormat="false" ht="15" hidden="false" customHeight="false" outlineLevel="0" collapsed="false">
      <c r="AD473" s="0" t="s">
        <v>677</v>
      </c>
    </row>
    <row r="474" customFormat="false" ht="15" hidden="false" customHeight="false" outlineLevel="0" collapsed="false">
      <c r="AD474" s="0" t="s">
        <v>678</v>
      </c>
    </row>
    <row r="475" customFormat="false" ht="15" hidden="false" customHeight="false" outlineLevel="0" collapsed="false">
      <c r="AD475" s="0" t="s">
        <v>679</v>
      </c>
    </row>
    <row r="476" customFormat="false" ht="15" hidden="false" customHeight="false" outlineLevel="0" collapsed="false">
      <c r="AD476" s="0" t="s">
        <v>680</v>
      </c>
    </row>
    <row r="477" customFormat="false" ht="15" hidden="false" customHeight="false" outlineLevel="0" collapsed="false">
      <c r="AD477" s="0" t="s">
        <v>681</v>
      </c>
    </row>
    <row r="478" customFormat="false" ht="15" hidden="false" customHeight="false" outlineLevel="0" collapsed="false">
      <c r="AD478" s="0" t="s">
        <v>682</v>
      </c>
    </row>
    <row r="479" customFormat="false" ht="15" hidden="false" customHeight="false" outlineLevel="0" collapsed="false">
      <c r="AD479" s="0" t="s">
        <v>683</v>
      </c>
    </row>
    <row r="480" customFormat="false" ht="15" hidden="false" customHeight="false" outlineLevel="0" collapsed="false">
      <c r="AD480" s="0" t="s">
        <v>684</v>
      </c>
    </row>
    <row r="481" customFormat="false" ht="15" hidden="false" customHeight="false" outlineLevel="0" collapsed="false">
      <c r="AD481" s="0" t="s">
        <v>685</v>
      </c>
    </row>
    <row r="482" customFormat="false" ht="15" hidden="false" customHeight="false" outlineLevel="0" collapsed="false">
      <c r="AD482" s="0" t="s">
        <v>686</v>
      </c>
    </row>
    <row r="483" customFormat="false" ht="15" hidden="false" customHeight="false" outlineLevel="0" collapsed="false">
      <c r="AD483" s="0" t="s">
        <v>687</v>
      </c>
    </row>
    <row r="484" customFormat="false" ht="15" hidden="false" customHeight="false" outlineLevel="0" collapsed="false">
      <c r="AD484" s="0" t="s">
        <v>688</v>
      </c>
    </row>
    <row r="485" customFormat="false" ht="15" hidden="false" customHeight="false" outlineLevel="0" collapsed="false">
      <c r="AD485" s="0" t="s">
        <v>689</v>
      </c>
    </row>
    <row r="486" customFormat="false" ht="15" hidden="false" customHeight="false" outlineLevel="0" collapsed="false">
      <c r="AD486" s="0" t="s">
        <v>690</v>
      </c>
    </row>
    <row r="487" customFormat="false" ht="15" hidden="false" customHeight="false" outlineLevel="0" collapsed="false">
      <c r="AD487" s="0" t="s">
        <v>691</v>
      </c>
    </row>
    <row r="488" customFormat="false" ht="15" hidden="false" customHeight="false" outlineLevel="0" collapsed="false">
      <c r="AD488" s="0" t="s">
        <v>692</v>
      </c>
    </row>
    <row r="489" customFormat="false" ht="15" hidden="false" customHeight="false" outlineLevel="0" collapsed="false">
      <c r="AD489" s="0" t="s">
        <v>693</v>
      </c>
    </row>
    <row r="490" customFormat="false" ht="15" hidden="false" customHeight="false" outlineLevel="0" collapsed="false">
      <c r="AD490" s="0" t="s">
        <v>694</v>
      </c>
    </row>
    <row r="491" customFormat="false" ht="15" hidden="false" customHeight="false" outlineLevel="0" collapsed="false">
      <c r="AD491" s="0" t="s">
        <v>695</v>
      </c>
    </row>
    <row r="492" customFormat="false" ht="15" hidden="false" customHeight="false" outlineLevel="0" collapsed="false">
      <c r="AD492" s="0" t="s">
        <v>696</v>
      </c>
    </row>
    <row r="493" customFormat="false" ht="15" hidden="false" customHeight="false" outlineLevel="0" collapsed="false">
      <c r="AD493" s="0" t="s">
        <v>697</v>
      </c>
    </row>
    <row r="494" customFormat="false" ht="15" hidden="false" customHeight="false" outlineLevel="0" collapsed="false">
      <c r="AD494" s="0" t="s">
        <v>698</v>
      </c>
    </row>
    <row r="495" customFormat="false" ht="15" hidden="false" customHeight="false" outlineLevel="0" collapsed="false">
      <c r="AD495" s="0" t="s">
        <v>699</v>
      </c>
    </row>
    <row r="496" customFormat="false" ht="15" hidden="false" customHeight="false" outlineLevel="0" collapsed="false">
      <c r="AD496" s="0" t="s">
        <v>700</v>
      </c>
    </row>
    <row r="497" customFormat="false" ht="15" hidden="false" customHeight="false" outlineLevel="0" collapsed="false">
      <c r="AD497" s="0" t="s">
        <v>701</v>
      </c>
    </row>
    <row r="498" customFormat="false" ht="15" hidden="false" customHeight="false" outlineLevel="0" collapsed="false">
      <c r="AD498" s="0" t="s">
        <v>702</v>
      </c>
    </row>
    <row r="499" customFormat="false" ht="15" hidden="false" customHeight="false" outlineLevel="0" collapsed="false">
      <c r="AD499" s="0" t="s">
        <v>703</v>
      </c>
    </row>
    <row r="500" customFormat="false" ht="15" hidden="false" customHeight="false" outlineLevel="0" collapsed="false">
      <c r="AD500" s="0" t="s">
        <v>704</v>
      </c>
    </row>
    <row r="501" customFormat="false" ht="15" hidden="false" customHeight="false" outlineLevel="0" collapsed="false">
      <c r="AD501" s="0" t="s">
        <v>705</v>
      </c>
    </row>
    <row r="502" customFormat="false" ht="15" hidden="false" customHeight="false" outlineLevel="0" collapsed="false">
      <c r="AD502" s="0" t="s">
        <v>706</v>
      </c>
    </row>
    <row r="503" customFormat="false" ht="15" hidden="false" customHeight="false" outlineLevel="0" collapsed="false">
      <c r="AD503" s="0" t="s">
        <v>707</v>
      </c>
    </row>
    <row r="504" customFormat="false" ht="15" hidden="false" customHeight="false" outlineLevel="0" collapsed="false">
      <c r="AD504" s="0" t="s">
        <v>708</v>
      </c>
    </row>
    <row r="505" customFormat="false" ht="15" hidden="false" customHeight="false" outlineLevel="0" collapsed="false">
      <c r="AD505" s="0" t="s">
        <v>709</v>
      </c>
    </row>
    <row r="506" customFormat="false" ht="15" hidden="false" customHeight="false" outlineLevel="0" collapsed="false">
      <c r="AD506" s="0" t="s">
        <v>710</v>
      </c>
    </row>
    <row r="507" customFormat="false" ht="15" hidden="false" customHeight="false" outlineLevel="0" collapsed="false">
      <c r="AD507" s="0" t="s">
        <v>711</v>
      </c>
    </row>
    <row r="508" customFormat="false" ht="15" hidden="false" customHeight="false" outlineLevel="0" collapsed="false">
      <c r="AD508" s="0" t="s">
        <v>712</v>
      </c>
    </row>
    <row r="509" customFormat="false" ht="15" hidden="false" customHeight="false" outlineLevel="0" collapsed="false">
      <c r="AD509" s="0" t="s">
        <v>713</v>
      </c>
    </row>
    <row r="510" customFormat="false" ht="15" hidden="false" customHeight="false" outlineLevel="0" collapsed="false">
      <c r="AD510" s="0" t="s">
        <v>714</v>
      </c>
    </row>
    <row r="511" customFormat="false" ht="15" hidden="false" customHeight="false" outlineLevel="0" collapsed="false">
      <c r="AD511" s="0" t="s">
        <v>715</v>
      </c>
    </row>
    <row r="512" customFormat="false" ht="15" hidden="false" customHeight="false" outlineLevel="0" collapsed="false">
      <c r="AD512" s="0" t="s">
        <v>716</v>
      </c>
    </row>
    <row r="513" customFormat="false" ht="15" hidden="false" customHeight="false" outlineLevel="0" collapsed="false">
      <c r="AD513" s="0" t="s">
        <v>717</v>
      </c>
    </row>
    <row r="514" customFormat="false" ht="15" hidden="false" customHeight="false" outlineLevel="0" collapsed="false">
      <c r="AD514" s="0" t="s">
        <v>718</v>
      </c>
    </row>
    <row r="515" customFormat="false" ht="15" hidden="false" customHeight="false" outlineLevel="0" collapsed="false">
      <c r="AD515" s="0" t="s">
        <v>719</v>
      </c>
    </row>
    <row r="516" customFormat="false" ht="15" hidden="false" customHeight="false" outlineLevel="0" collapsed="false">
      <c r="AD516" s="0" t="s">
        <v>720</v>
      </c>
    </row>
    <row r="517" customFormat="false" ht="15" hidden="false" customHeight="false" outlineLevel="0" collapsed="false">
      <c r="AD517" s="0" t="s">
        <v>721</v>
      </c>
    </row>
    <row r="518" customFormat="false" ht="15" hidden="false" customHeight="false" outlineLevel="0" collapsed="false">
      <c r="AD518" s="0" t="s">
        <v>722</v>
      </c>
    </row>
    <row r="519" customFormat="false" ht="15" hidden="false" customHeight="false" outlineLevel="0" collapsed="false">
      <c r="AD519" s="0" t="s">
        <v>723</v>
      </c>
    </row>
    <row r="520" customFormat="false" ht="15" hidden="false" customHeight="false" outlineLevel="0" collapsed="false">
      <c r="AD520" s="0" t="s">
        <v>724</v>
      </c>
    </row>
    <row r="521" customFormat="false" ht="15" hidden="false" customHeight="false" outlineLevel="0" collapsed="false">
      <c r="AD521" s="0" t="s">
        <v>725</v>
      </c>
    </row>
    <row r="522" customFormat="false" ht="15" hidden="false" customHeight="false" outlineLevel="0" collapsed="false">
      <c r="AD522" s="0" t="s">
        <v>726</v>
      </c>
    </row>
    <row r="523" customFormat="false" ht="15" hidden="false" customHeight="false" outlineLevel="0" collapsed="false">
      <c r="AD523" s="0" t="s">
        <v>727</v>
      </c>
    </row>
    <row r="524" customFormat="false" ht="15" hidden="false" customHeight="false" outlineLevel="0" collapsed="false">
      <c r="AD524" s="0" t="s">
        <v>728</v>
      </c>
    </row>
    <row r="525" customFormat="false" ht="15" hidden="false" customHeight="false" outlineLevel="0" collapsed="false">
      <c r="AD525" s="0" t="s">
        <v>729</v>
      </c>
    </row>
    <row r="526" customFormat="false" ht="15" hidden="false" customHeight="false" outlineLevel="0" collapsed="false">
      <c r="AD526" s="0" t="s">
        <v>730</v>
      </c>
    </row>
    <row r="527" customFormat="false" ht="15" hidden="false" customHeight="false" outlineLevel="0" collapsed="false">
      <c r="AD527" s="0" t="s">
        <v>731</v>
      </c>
    </row>
    <row r="528" customFormat="false" ht="15" hidden="false" customHeight="false" outlineLevel="0" collapsed="false">
      <c r="AD528" s="0" t="s">
        <v>732</v>
      </c>
    </row>
    <row r="529" customFormat="false" ht="15" hidden="false" customHeight="false" outlineLevel="0" collapsed="false">
      <c r="AD529" s="0" t="s">
        <v>733</v>
      </c>
    </row>
    <row r="530" customFormat="false" ht="15" hidden="false" customHeight="false" outlineLevel="0" collapsed="false">
      <c r="AD530" s="0" t="s">
        <v>734</v>
      </c>
    </row>
    <row r="531" customFormat="false" ht="15" hidden="false" customHeight="false" outlineLevel="0" collapsed="false">
      <c r="AD531" s="0" t="s">
        <v>735</v>
      </c>
    </row>
    <row r="532" customFormat="false" ht="15" hidden="false" customHeight="false" outlineLevel="0" collapsed="false">
      <c r="AD532" s="0" t="s">
        <v>736</v>
      </c>
    </row>
    <row r="533" customFormat="false" ht="15" hidden="false" customHeight="false" outlineLevel="0" collapsed="false">
      <c r="AD533" s="0" t="s">
        <v>737</v>
      </c>
    </row>
    <row r="534" customFormat="false" ht="15" hidden="false" customHeight="false" outlineLevel="0" collapsed="false">
      <c r="AD534" s="0" t="s">
        <v>738</v>
      </c>
    </row>
    <row r="535" customFormat="false" ht="15" hidden="false" customHeight="false" outlineLevel="0" collapsed="false">
      <c r="AD535" s="0" t="s">
        <v>739</v>
      </c>
    </row>
    <row r="536" customFormat="false" ht="15" hidden="false" customHeight="false" outlineLevel="0" collapsed="false">
      <c r="AD536" s="0" t="s">
        <v>740</v>
      </c>
    </row>
    <row r="537" customFormat="false" ht="15" hidden="false" customHeight="false" outlineLevel="0" collapsed="false">
      <c r="AD537" s="0" t="s">
        <v>741</v>
      </c>
    </row>
    <row r="538" customFormat="false" ht="15" hidden="false" customHeight="false" outlineLevel="0" collapsed="false">
      <c r="AD538" s="0" t="s">
        <v>742</v>
      </c>
    </row>
    <row r="539" customFormat="false" ht="15" hidden="false" customHeight="false" outlineLevel="0" collapsed="false">
      <c r="AD539" s="0" t="s">
        <v>743</v>
      </c>
    </row>
    <row r="540" customFormat="false" ht="15" hidden="false" customHeight="false" outlineLevel="0" collapsed="false">
      <c r="AD540" s="0" t="s">
        <v>744</v>
      </c>
    </row>
    <row r="541" customFormat="false" ht="15" hidden="false" customHeight="false" outlineLevel="0" collapsed="false">
      <c r="AD541" s="0" t="s">
        <v>745</v>
      </c>
    </row>
    <row r="542" customFormat="false" ht="15" hidden="false" customHeight="false" outlineLevel="0" collapsed="false">
      <c r="AD542" s="0" t="s">
        <v>746</v>
      </c>
    </row>
    <row r="543" customFormat="false" ht="15" hidden="false" customHeight="false" outlineLevel="0" collapsed="false">
      <c r="AD543" s="0" t="s">
        <v>747</v>
      </c>
    </row>
    <row r="544" customFormat="false" ht="15" hidden="false" customHeight="false" outlineLevel="0" collapsed="false">
      <c r="AD544" s="0" t="s">
        <v>748</v>
      </c>
    </row>
    <row r="545" customFormat="false" ht="15" hidden="false" customHeight="false" outlineLevel="0" collapsed="false">
      <c r="AD545" s="0" t="s">
        <v>749</v>
      </c>
    </row>
    <row r="546" customFormat="false" ht="15" hidden="false" customHeight="false" outlineLevel="0" collapsed="false">
      <c r="AD546" s="0" t="s">
        <v>750</v>
      </c>
    </row>
    <row r="547" customFormat="false" ht="15" hidden="false" customHeight="false" outlineLevel="0" collapsed="false">
      <c r="AD547" s="0" t="s">
        <v>751</v>
      </c>
    </row>
    <row r="548" customFormat="false" ht="15" hidden="false" customHeight="false" outlineLevel="0" collapsed="false">
      <c r="AD548" s="0" t="s">
        <v>752</v>
      </c>
    </row>
    <row r="549" customFormat="false" ht="15" hidden="false" customHeight="false" outlineLevel="0" collapsed="false">
      <c r="AD549" s="0" t="s">
        <v>753</v>
      </c>
    </row>
    <row r="550" customFormat="false" ht="15" hidden="false" customHeight="false" outlineLevel="0" collapsed="false">
      <c r="AD550" s="0" t="s">
        <v>754</v>
      </c>
    </row>
    <row r="551" customFormat="false" ht="15" hidden="false" customHeight="false" outlineLevel="0" collapsed="false">
      <c r="AD551" s="0" t="s">
        <v>755</v>
      </c>
    </row>
    <row r="552" customFormat="false" ht="15" hidden="false" customHeight="false" outlineLevel="0" collapsed="false">
      <c r="AD552" s="0" t="s">
        <v>756</v>
      </c>
    </row>
    <row r="553" customFormat="false" ht="15" hidden="false" customHeight="false" outlineLevel="0" collapsed="false">
      <c r="AD553" s="0" t="s">
        <v>757</v>
      </c>
    </row>
    <row r="554" customFormat="false" ht="15" hidden="false" customHeight="false" outlineLevel="0" collapsed="false">
      <c r="AD554" s="0" t="s">
        <v>758</v>
      </c>
    </row>
    <row r="555" customFormat="false" ht="15" hidden="false" customHeight="false" outlineLevel="0" collapsed="false">
      <c r="AD555" s="0" t="s">
        <v>759</v>
      </c>
    </row>
    <row r="556" customFormat="false" ht="15" hidden="false" customHeight="false" outlineLevel="0" collapsed="false">
      <c r="AD556" s="0" t="s">
        <v>760</v>
      </c>
    </row>
    <row r="557" customFormat="false" ht="15" hidden="false" customHeight="false" outlineLevel="0" collapsed="false">
      <c r="AD557" s="0" t="s">
        <v>761</v>
      </c>
    </row>
    <row r="558" customFormat="false" ht="15" hidden="false" customHeight="false" outlineLevel="0" collapsed="false">
      <c r="AD558" s="0" t="s">
        <v>762</v>
      </c>
    </row>
    <row r="559" customFormat="false" ht="15" hidden="false" customHeight="false" outlineLevel="0" collapsed="false">
      <c r="AD559" s="0" t="s">
        <v>763</v>
      </c>
    </row>
    <row r="560" customFormat="false" ht="15" hidden="false" customHeight="false" outlineLevel="0" collapsed="false">
      <c r="AD560" s="0" t="s">
        <v>764</v>
      </c>
    </row>
    <row r="561" customFormat="false" ht="15" hidden="false" customHeight="false" outlineLevel="0" collapsed="false">
      <c r="AD561" s="0" t="s">
        <v>765</v>
      </c>
    </row>
    <row r="562" customFormat="false" ht="15" hidden="false" customHeight="false" outlineLevel="0" collapsed="false">
      <c r="AD562" s="0" t="s">
        <v>766</v>
      </c>
    </row>
    <row r="563" customFormat="false" ht="15" hidden="false" customHeight="false" outlineLevel="0" collapsed="false">
      <c r="AD563" s="0" t="s">
        <v>767</v>
      </c>
    </row>
    <row r="564" customFormat="false" ht="15" hidden="false" customHeight="false" outlineLevel="0" collapsed="false">
      <c r="AD564" s="0" t="s">
        <v>768</v>
      </c>
    </row>
    <row r="565" customFormat="false" ht="15" hidden="false" customHeight="false" outlineLevel="0" collapsed="false">
      <c r="AD565" s="0" t="s">
        <v>769</v>
      </c>
    </row>
    <row r="566" customFormat="false" ht="15" hidden="false" customHeight="false" outlineLevel="0" collapsed="false">
      <c r="AD566" s="0" t="s">
        <v>770</v>
      </c>
    </row>
    <row r="567" customFormat="false" ht="15" hidden="false" customHeight="false" outlineLevel="0" collapsed="false">
      <c r="AD567" s="0" t="s">
        <v>771</v>
      </c>
    </row>
    <row r="568" customFormat="false" ht="15" hidden="false" customHeight="false" outlineLevel="0" collapsed="false">
      <c r="AD568" s="0" t="s">
        <v>772</v>
      </c>
    </row>
    <row r="569" customFormat="false" ht="15" hidden="false" customHeight="false" outlineLevel="0" collapsed="false">
      <c r="AD569" s="0" t="s">
        <v>773</v>
      </c>
    </row>
    <row r="570" customFormat="false" ht="15" hidden="false" customHeight="false" outlineLevel="0" collapsed="false">
      <c r="AD570" s="0" t="s">
        <v>774</v>
      </c>
    </row>
    <row r="571" customFormat="false" ht="15" hidden="false" customHeight="false" outlineLevel="0" collapsed="false">
      <c r="AD571" s="0" t="s">
        <v>775</v>
      </c>
    </row>
    <row r="572" customFormat="false" ht="15" hidden="false" customHeight="false" outlineLevel="0" collapsed="false">
      <c r="AD572" s="0" t="s">
        <v>776</v>
      </c>
    </row>
    <row r="573" customFormat="false" ht="15" hidden="false" customHeight="false" outlineLevel="0" collapsed="false">
      <c r="AD573" s="0" t="s">
        <v>777</v>
      </c>
    </row>
    <row r="574" customFormat="false" ht="15" hidden="false" customHeight="false" outlineLevel="0" collapsed="false">
      <c r="AD574" s="0" t="s">
        <v>778</v>
      </c>
    </row>
    <row r="575" customFormat="false" ht="15" hidden="false" customHeight="false" outlineLevel="0" collapsed="false">
      <c r="AD575" s="0" t="s">
        <v>779</v>
      </c>
    </row>
    <row r="576" customFormat="false" ht="15" hidden="false" customHeight="false" outlineLevel="0" collapsed="false">
      <c r="AD576" s="0" t="s">
        <v>780</v>
      </c>
    </row>
    <row r="577" customFormat="false" ht="15" hidden="false" customHeight="false" outlineLevel="0" collapsed="false">
      <c r="AD577" s="0" t="s">
        <v>781</v>
      </c>
    </row>
    <row r="578" customFormat="false" ht="15" hidden="false" customHeight="false" outlineLevel="0" collapsed="false">
      <c r="AD578" s="0" t="s">
        <v>782</v>
      </c>
    </row>
    <row r="579" customFormat="false" ht="15" hidden="false" customHeight="false" outlineLevel="0" collapsed="false">
      <c r="AD579" s="0" t="s">
        <v>783</v>
      </c>
    </row>
    <row r="580" customFormat="false" ht="15" hidden="false" customHeight="false" outlineLevel="0" collapsed="false">
      <c r="AD580" s="0" t="s">
        <v>784</v>
      </c>
    </row>
    <row r="581" customFormat="false" ht="15" hidden="false" customHeight="false" outlineLevel="0" collapsed="false">
      <c r="AD581" s="0" t="s">
        <v>785</v>
      </c>
    </row>
    <row r="582" customFormat="false" ht="15" hidden="false" customHeight="false" outlineLevel="0" collapsed="false">
      <c r="AD582" s="0" t="s">
        <v>786</v>
      </c>
    </row>
    <row r="583" customFormat="false" ht="15" hidden="false" customHeight="false" outlineLevel="0" collapsed="false">
      <c r="AD583" s="0" t="s">
        <v>787</v>
      </c>
    </row>
    <row r="584" customFormat="false" ht="15" hidden="false" customHeight="false" outlineLevel="0" collapsed="false">
      <c r="AD584" s="0" t="s">
        <v>788</v>
      </c>
    </row>
    <row r="585" customFormat="false" ht="15" hidden="false" customHeight="false" outlineLevel="0" collapsed="false">
      <c r="AD585" s="0" t="s">
        <v>789</v>
      </c>
    </row>
    <row r="586" customFormat="false" ht="15" hidden="false" customHeight="false" outlineLevel="0" collapsed="false">
      <c r="AD586" s="0" t="s">
        <v>790</v>
      </c>
    </row>
    <row r="587" customFormat="false" ht="15" hidden="false" customHeight="false" outlineLevel="0" collapsed="false">
      <c r="AD587" s="0" t="s">
        <v>791</v>
      </c>
    </row>
    <row r="588" customFormat="false" ht="15" hidden="false" customHeight="false" outlineLevel="0" collapsed="false">
      <c r="AD588" s="0" t="s">
        <v>792</v>
      </c>
    </row>
    <row r="589" customFormat="false" ht="15" hidden="false" customHeight="false" outlineLevel="0" collapsed="false">
      <c r="AD589" s="0" t="s">
        <v>793</v>
      </c>
    </row>
    <row r="590" customFormat="false" ht="15" hidden="false" customHeight="false" outlineLevel="0" collapsed="false">
      <c r="AD590" s="0" t="s">
        <v>794</v>
      </c>
    </row>
    <row r="591" customFormat="false" ht="15" hidden="false" customHeight="false" outlineLevel="0" collapsed="false">
      <c r="AD591" s="0" t="s">
        <v>795</v>
      </c>
    </row>
    <row r="592" customFormat="false" ht="15" hidden="false" customHeight="false" outlineLevel="0" collapsed="false">
      <c r="AD592" s="0" t="s">
        <v>796</v>
      </c>
    </row>
    <row r="593" customFormat="false" ht="15" hidden="false" customHeight="false" outlineLevel="0" collapsed="false">
      <c r="AD593" s="0" t="s">
        <v>797</v>
      </c>
    </row>
    <row r="594" customFormat="false" ht="15" hidden="false" customHeight="false" outlineLevel="0" collapsed="false">
      <c r="AD594" s="0" t="s">
        <v>798</v>
      </c>
    </row>
    <row r="595" customFormat="false" ht="15" hidden="false" customHeight="false" outlineLevel="0" collapsed="false">
      <c r="AD595" s="0" t="s">
        <v>799</v>
      </c>
    </row>
    <row r="596" customFormat="false" ht="15" hidden="false" customHeight="false" outlineLevel="0" collapsed="false">
      <c r="AD596" s="0" t="s">
        <v>800</v>
      </c>
    </row>
    <row r="597" customFormat="false" ht="15" hidden="false" customHeight="false" outlineLevel="0" collapsed="false">
      <c r="AD597" s="0" t="s">
        <v>801</v>
      </c>
    </row>
    <row r="598" customFormat="false" ht="15" hidden="false" customHeight="false" outlineLevel="0" collapsed="false">
      <c r="AD598" s="0" t="s">
        <v>802</v>
      </c>
    </row>
    <row r="599" customFormat="false" ht="15" hidden="false" customHeight="false" outlineLevel="0" collapsed="false">
      <c r="AD599" s="0" t="s">
        <v>803</v>
      </c>
    </row>
    <row r="600" customFormat="false" ht="15" hidden="false" customHeight="false" outlineLevel="0" collapsed="false">
      <c r="AD600" s="0" t="s">
        <v>804</v>
      </c>
    </row>
    <row r="601" customFormat="false" ht="15" hidden="false" customHeight="false" outlineLevel="0" collapsed="false">
      <c r="AD601" s="0" t="s">
        <v>805</v>
      </c>
    </row>
    <row r="602" customFormat="false" ht="15" hidden="false" customHeight="false" outlineLevel="0" collapsed="false">
      <c r="AD602" s="0" t="s">
        <v>806</v>
      </c>
    </row>
    <row r="603" customFormat="false" ht="15" hidden="false" customHeight="false" outlineLevel="0" collapsed="false">
      <c r="AD603" s="0" t="s">
        <v>807</v>
      </c>
    </row>
    <row r="604" customFormat="false" ht="15" hidden="false" customHeight="false" outlineLevel="0" collapsed="false">
      <c r="AD604" s="0" t="s">
        <v>808</v>
      </c>
    </row>
    <row r="605" customFormat="false" ht="15" hidden="false" customHeight="false" outlineLevel="0" collapsed="false">
      <c r="AD605" s="0" t="s">
        <v>809</v>
      </c>
    </row>
    <row r="606" customFormat="false" ht="15" hidden="false" customHeight="false" outlineLevel="0" collapsed="false">
      <c r="AD606" s="0" t="s">
        <v>810</v>
      </c>
    </row>
    <row r="607" customFormat="false" ht="15" hidden="false" customHeight="false" outlineLevel="0" collapsed="false">
      <c r="AD607" s="0" t="s">
        <v>811</v>
      </c>
    </row>
    <row r="608" customFormat="false" ht="15" hidden="false" customHeight="false" outlineLevel="0" collapsed="false">
      <c r="AD608" s="0" t="s">
        <v>812</v>
      </c>
    </row>
    <row r="609" customFormat="false" ht="15" hidden="false" customHeight="false" outlineLevel="0" collapsed="false">
      <c r="AD609" s="0" t="s">
        <v>813</v>
      </c>
    </row>
    <row r="610" customFormat="false" ht="15" hidden="false" customHeight="false" outlineLevel="0" collapsed="false">
      <c r="AD610" s="0" t="s">
        <v>814</v>
      </c>
    </row>
    <row r="611" customFormat="false" ht="15" hidden="false" customHeight="false" outlineLevel="0" collapsed="false">
      <c r="AD611" s="0" t="s">
        <v>815</v>
      </c>
    </row>
    <row r="612" customFormat="false" ht="15" hidden="false" customHeight="false" outlineLevel="0" collapsed="false">
      <c r="AD612" s="0" t="s">
        <v>816</v>
      </c>
    </row>
    <row r="613" customFormat="false" ht="15" hidden="false" customHeight="false" outlineLevel="0" collapsed="false">
      <c r="AD613" s="0" t="s">
        <v>817</v>
      </c>
    </row>
    <row r="614" customFormat="false" ht="15" hidden="false" customHeight="false" outlineLevel="0" collapsed="false">
      <c r="AD614" s="0" t="s">
        <v>818</v>
      </c>
    </row>
    <row r="615" customFormat="false" ht="15" hidden="false" customHeight="false" outlineLevel="0" collapsed="false">
      <c r="AD615" s="0" t="s">
        <v>819</v>
      </c>
    </row>
    <row r="616" customFormat="false" ht="15" hidden="false" customHeight="false" outlineLevel="0" collapsed="false">
      <c r="AD616" s="0" t="s">
        <v>820</v>
      </c>
    </row>
    <row r="617" customFormat="false" ht="15" hidden="false" customHeight="false" outlineLevel="0" collapsed="false">
      <c r="AD617" s="0" t="s">
        <v>821</v>
      </c>
    </row>
    <row r="618" customFormat="false" ht="15" hidden="false" customHeight="false" outlineLevel="0" collapsed="false">
      <c r="AD618" s="0" t="s">
        <v>822</v>
      </c>
    </row>
    <row r="619" customFormat="false" ht="15" hidden="false" customHeight="false" outlineLevel="0" collapsed="false">
      <c r="AD619" s="0" t="s">
        <v>823</v>
      </c>
    </row>
    <row r="620" customFormat="false" ht="15" hidden="false" customHeight="false" outlineLevel="0" collapsed="false">
      <c r="AD620" s="0" t="s">
        <v>824</v>
      </c>
    </row>
    <row r="621" customFormat="false" ht="15" hidden="false" customHeight="false" outlineLevel="0" collapsed="false">
      <c r="AD621" s="0" t="s">
        <v>825</v>
      </c>
    </row>
    <row r="622" customFormat="false" ht="15" hidden="false" customHeight="false" outlineLevel="0" collapsed="false">
      <c r="AD622" s="0" t="s">
        <v>826</v>
      </c>
    </row>
    <row r="623" customFormat="false" ht="15" hidden="false" customHeight="false" outlineLevel="0" collapsed="false">
      <c r="AD623" s="0" t="s">
        <v>827</v>
      </c>
    </row>
    <row r="624" customFormat="false" ht="15" hidden="false" customHeight="false" outlineLevel="0" collapsed="false">
      <c r="AD624" s="0" t="s">
        <v>828</v>
      </c>
    </row>
    <row r="625" customFormat="false" ht="15" hidden="false" customHeight="false" outlineLevel="0" collapsed="false">
      <c r="AD625" s="0" t="s">
        <v>829</v>
      </c>
    </row>
    <row r="626" customFormat="false" ht="15" hidden="false" customHeight="false" outlineLevel="0" collapsed="false">
      <c r="AD626" s="0" t="s">
        <v>830</v>
      </c>
    </row>
    <row r="627" customFormat="false" ht="15" hidden="false" customHeight="false" outlineLevel="0" collapsed="false">
      <c r="AD627" s="0" t="s">
        <v>831</v>
      </c>
    </row>
    <row r="628" customFormat="false" ht="15" hidden="false" customHeight="false" outlineLevel="0" collapsed="false">
      <c r="AD628" s="0" t="s">
        <v>832</v>
      </c>
    </row>
    <row r="629" customFormat="false" ht="15" hidden="false" customHeight="false" outlineLevel="0" collapsed="false">
      <c r="AD629" s="0" t="s">
        <v>833</v>
      </c>
    </row>
    <row r="630" customFormat="false" ht="15" hidden="false" customHeight="false" outlineLevel="0" collapsed="false">
      <c r="AD630" s="0" t="s">
        <v>834</v>
      </c>
    </row>
    <row r="631" customFormat="false" ht="15" hidden="false" customHeight="false" outlineLevel="0" collapsed="false">
      <c r="AD631" s="0" t="s">
        <v>835</v>
      </c>
    </row>
    <row r="632" customFormat="false" ht="15" hidden="false" customHeight="false" outlineLevel="0" collapsed="false">
      <c r="AD632" s="0" t="s">
        <v>836</v>
      </c>
    </row>
    <row r="633" customFormat="false" ht="15" hidden="false" customHeight="false" outlineLevel="0" collapsed="false">
      <c r="AD633" s="0" t="s">
        <v>837</v>
      </c>
    </row>
    <row r="634" customFormat="false" ht="15" hidden="false" customHeight="false" outlineLevel="0" collapsed="false">
      <c r="AD634" s="0" t="s">
        <v>838</v>
      </c>
    </row>
    <row r="635" customFormat="false" ht="15" hidden="false" customHeight="false" outlineLevel="0" collapsed="false">
      <c r="AD635" s="0" t="s">
        <v>839</v>
      </c>
    </row>
    <row r="636" customFormat="false" ht="15" hidden="false" customHeight="false" outlineLevel="0" collapsed="false">
      <c r="AD636" s="0" t="s">
        <v>840</v>
      </c>
    </row>
    <row r="637" customFormat="false" ht="15" hidden="false" customHeight="false" outlineLevel="0" collapsed="false">
      <c r="AD637" s="0" t="s">
        <v>841</v>
      </c>
    </row>
    <row r="638" customFormat="false" ht="15" hidden="false" customHeight="false" outlineLevel="0" collapsed="false">
      <c r="AD638" s="0" t="s">
        <v>842</v>
      </c>
    </row>
    <row r="639" customFormat="false" ht="15" hidden="false" customHeight="false" outlineLevel="0" collapsed="false">
      <c r="AD639" s="0" t="s">
        <v>843</v>
      </c>
    </row>
    <row r="640" customFormat="false" ht="15" hidden="false" customHeight="false" outlineLevel="0" collapsed="false">
      <c r="AD640" s="0" t="s">
        <v>844</v>
      </c>
    </row>
    <row r="641" customFormat="false" ht="15" hidden="false" customHeight="false" outlineLevel="0" collapsed="false">
      <c r="AD641" s="0" t="s">
        <v>845</v>
      </c>
    </row>
    <row r="642" customFormat="false" ht="15" hidden="false" customHeight="false" outlineLevel="0" collapsed="false">
      <c r="AD642" s="0" t="s">
        <v>846</v>
      </c>
    </row>
    <row r="643" customFormat="false" ht="15" hidden="false" customHeight="false" outlineLevel="0" collapsed="false">
      <c r="AD643" s="0" t="s">
        <v>847</v>
      </c>
    </row>
    <row r="644" customFormat="false" ht="15" hidden="false" customHeight="false" outlineLevel="0" collapsed="false">
      <c r="AD644" s="0" t="s">
        <v>848</v>
      </c>
    </row>
    <row r="645" customFormat="false" ht="15" hidden="false" customHeight="false" outlineLevel="0" collapsed="false">
      <c r="AD645" s="0" t="s">
        <v>849</v>
      </c>
    </row>
    <row r="646" customFormat="false" ht="15" hidden="false" customHeight="false" outlineLevel="0" collapsed="false">
      <c r="AD646" s="0" t="s">
        <v>850</v>
      </c>
    </row>
    <row r="647" customFormat="false" ht="15" hidden="false" customHeight="false" outlineLevel="0" collapsed="false">
      <c r="AD647" s="0" t="s">
        <v>851</v>
      </c>
    </row>
    <row r="648" customFormat="false" ht="15" hidden="false" customHeight="false" outlineLevel="0" collapsed="false">
      <c r="AD648" s="0" t="s">
        <v>852</v>
      </c>
    </row>
    <row r="649" customFormat="false" ht="15" hidden="false" customHeight="false" outlineLevel="0" collapsed="false">
      <c r="AD649" s="0" t="s">
        <v>853</v>
      </c>
    </row>
    <row r="650" customFormat="false" ht="15" hidden="false" customHeight="false" outlineLevel="0" collapsed="false">
      <c r="AD650" s="0" t="s">
        <v>854</v>
      </c>
    </row>
    <row r="651" customFormat="false" ht="15" hidden="false" customHeight="false" outlineLevel="0" collapsed="false">
      <c r="AD651" s="0" t="s">
        <v>855</v>
      </c>
    </row>
    <row r="652" customFormat="false" ht="15" hidden="false" customHeight="false" outlineLevel="0" collapsed="false">
      <c r="AD652" s="0" t="s">
        <v>856</v>
      </c>
    </row>
    <row r="653" customFormat="false" ht="15" hidden="false" customHeight="false" outlineLevel="0" collapsed="false">
      <c r="AD653" s="0" t="s">
        <v>857</v>
      </c>
    </row>
    <row r="654" customFormat="false" ht="15" hidden="false" customHeight="false" outlineLevel="0" collapsed="false">
      <c r="AD654" s="0" t="s">
        <v>858</v>
      </c>
    </row>
    <row r="655" customFormat="false" ht="15" hidden="false" customHeight="false" outlineLevel="0" collapsed="false">
      <c r="AD655" s="0" t="s">
        <v>859</v>
      </c>
    </row>
    <row r="656" customFormat="false" ht="15" hidden="false" customHeight="false" outlineLevel="0" collapsed="false">
      <c r="AD656" s="0" t="s">
        <v>860</v>
      </c>
    </row>
    <row r="657" customFormat="false" ht="15" hidden="false" customHeight="false" outlineLevel="0" collapsed="false">
      <c r="AD657" s="0" t="s">
        <v>861</v>
      </c>
    </row>
    <row r="658" customFormat="false" ht="15" hidden="false" customHeight="false" outlineLevel="0" collapsed="false">
      <c r="AD658" s="0" t="s">
        <v>862</v>
      </c>
    </row>
    <row r="659" customFormat="false" ht="15" hidden="false" customHeight="false" outlineLevel="0" collapsed="false">
      <c r="AD659" s="0" t="s">
        <v>863</v>
      </c>
    </row>
    <row r="660" customFormat="false" ht="15" hidden="false" customHeight="false" outlineLevel="0" collapsed="false">
      <c r="AD660" s="0" t="s">
        <v>864</v>
      </c>
    </row>
    <row r="661" customFormat="false" ht="15" hidden="false" customHeight="false" outlineLevel="0" collapsed="false">
      <c r="AD661" s="0" t="s">
        <v>865</v>
      </c>
    </row>
    <row r="662" customFormat="false" ht="15" hidden="false" customHeight="false" outlineLevel="0" collapsed="false">
      <c r="AD662" s="0" t="s">
        <v>866</v>
      </c>
    </row>
    <row r="663" customFormat="false" ht="15" hidden="false" customHeight="false" outlineLevel="0" collapsed="false">
      <c r="AD663" s="0" t="s">
        <v>867</v>
      </c>
    </row>
    <row r="664" customFormat="false" ht="15" hidden="false" customHeight="false" outlineLevel="0" collapsed="false">
      <c r="AD664" s="0" t="s">
        <v>868</v>
      </c>
    </row>
    <row r="665" customFormat="false" ht="15" hidden="false" customHeight="false" outlineLevel="0" collapsed="false">
      <c r="AD665" s="0" t="s">
        <v>869</v>
      </c>
    </row>
    <row r="666" customFormat="false" ht="15" hidden="false" customHeight="false" outlineLevel="0" collapsed="false">
      <c r="AD666" s="0" t="s">
        <v>870</v>
      </c>
    </row>
    <row r="667" customFormat="false" ht="15" hidden="false" customHeight="false" outlineLevel="0" collapsed="false">
      <c r="AD667" s="0" t="s">
        <v>871</v>
      </c>
    </row>
    <row r="668" customFormat="false" ht="15" hidden="false" customHeight="false" outlineLevel="0" collapsed="false">
      <c r="AD668" s="0" t="s">
        <v>872</v>
      </c>
    </row>
    <row r="669" customFormat="false" ht="15" hidden="false" customHeight="false" outlineLevel="0" collapsed="false">
      <c r="AD669" s="0" t="s">
        <v>873</v>
      </c>
    </row>
    <row r="670" customFormat="false" ht="15" hidden="false" customHeight="false" outlineLevel="0" collapsed="false">
      <c r="AD670" s="0" t="s">
        <v>874</v>
      </c>
    </row>
    <row r="671" customFormat="false" ht="15" hidden="false" customHeight="false" outlineLevel="0" collapsed="false">
      <c r="AD671" s="0" t="s">
        <v>875</v>
      </c>
    </row>
    <row r="672" customFormat="false" ht="15" hidden="false" customHeight="false" outlineLevel="0" collapsed="false">
      <c r="AD672" s="0" t="s">
        <v>876</v>
      </c>
    </row>
    <row r="673" customFormat="false" ht="15" hidden="false" customHeight="false" outlineLevel="0" collapsed="false">
      <c r="AD673" s="0" t="s">
        <v>877</v>
      </c>
    </row>
    <row r="674" customFormat="false" ht="15" hidden="false" customHeight="false" outlineLevel="0" collapsed="false">
      <c r="AD674" s="0" t="s">
        <v>878</v>
      </c>
    </row>
    <row r="675" customFormat="false" ht="15" hidden="false" customHeight="false" outlineLevel="0" collapsed="false">
      <c r="AD675" s="0" t="s">
        <v>879</v>
      </c>
    </row>
    <row r="676" customFormat="false" ht="15" hidden="false" customHeight="false" outlineLevel="0" collapsed="false">
      <c r="AD676" s="0" t="s">
        <v>880</v>
      </c>
    </row>
    <row r="677" customFormat="false" ht="15" hidden="false" customHeight="false" outlineLevel="0" collapsed="false">
      <c r="AD677" s="0" t="s">
        <v>881</v>
      </c>
    </row>
    <row r="678" customFormat="false" ht="15" hidden="false" customHeight="false" outlineLevel="0" collapsed="false">
      <c r="AD678" s="0" t="s">
        <v>882</v>
      </c>
    </row>
    <row r="679" customFormat="false" ht="15" hidden="false" customHeight="false" outlineLevel="0" collapsed="false">
      <c r="AD679" s="0" t="s">
        <v>883</v>
      </c>
    </row>
    <row r="680" customFormat="false" ht="15" hidden="false" customHeight="false" outlineLevel="0" collapsed="false">
      <c r="AD680" s="0" t="s">
        <v>884</v>
      </c>
    </row>
    <row r="681" customFormat="false" ht="15" hidden="false" customHeight="false" outlineLevel="0" collapsed="false">
      <c r="AD681" s="0" t="s">
        <v>885</v>
      </c>
    </row>
    <row r="682" customFormat="false" ht="15" hidden="false" customHeight="false" outlineLevel="0" collapsed="false">
      <c r="AD682" s="0" t="s">
        <v>886</v>
      </c>
    </row>
    <row r="683" customFormat="false" ht="15" hidden="false" customHeight="false" outlineLevel="0" collapsed="false">
      <c r="AD683" s="0" t="s">
        <v>887</v>
      </c>
    </row>
    <row r="684" customFormat="false" ht="15" hidden="false" customHeight="false" outlineLevel="0" collapsed="false">
      <c r="AD684" s="0" t="s">
        <v>888</v>
      </c>
    </row>
    <row r="685" customFormat="false" ht="15" hidden="false" customHeight="false" outlineLevel="0" collapsed="false">
      <c r="AD685" s="0" t="s">
        <v>889</v>
      </c>
    </row>
    <row r="686" customFormat="false" ht="15" hidden="false" customHeight="false" outlineLevel="0" collapsed="false">
      <c r="AD686" s="0" t="s">
        <v>890</v>
      </c>
    </row>
    <row r="687" customFormat="false" ht="15" hidden="false" customHeight="false" outlineLevel="0" collapsed="false">
      <c r="AD687" s="0" t="s">
        <v>891</v>
      </c>
    </row>
    <row r="688" customFormat="false" ht="15" hidden="false" customHeight="false" outlineLevel="0" collapsed="false">
      <c r="AD688" s="0" t="s">
        <v>892</v>
      </c>
    </row>
    <row r="689" customFormat="false" ht="15" hidden="false" customHeight="false" outlineLevel="0" collapsed="false">
      <c r="AD689" s="0" t="s">
        <v>893</v>
      </c>
    </row>
    <row r="690" customFormat="false" ht="15" hidden="false" customHeight="false" outlineLevel="0" collapsed="false">
      <c r="AD690" s="0" t="s">
        <v>894</v>
      </c>
    </row>
    <row r="691" customFormat="false" ht="15" hidden="false" customHeight="false" outlineLevel="0" collapsed="false">
      <c r="AD691" s="0" t="s">
        <v>895</v>
      </c>
    </row>
    <row r="692" customFormat="false" ht="15" hidden="false" customHeight="false" outlineLevel="0" collapsed="false">
      <c r="AD692" s="0" t="s">
        <v>896</v>
      </c>
    </row>
    <row r="693" customFormat="false" ht="15" hidden="false" customHeight="false" outlineLevel="0" collapsed="false">
      <c r="AD693" s="0" t="s">
        <v>897</v>
      </c>
    </row>
    <row r="694" customFormat="false" ht="15" hidden="false" customHeight="false" outlineLevel="0" collapsed="false">
      <c r="AD694" s="0" t="s">
        <v>898</v>
      </c>
    </row>
    <row r="695" customFormat="false" ht="15" hidden="false" customHeight="false" outlineLevel="0" collapsed="false">
      <c r="AD695" s="0" t="s">
        <v>899</v>
      </c>
    </row>
    <row r="696" customFormat="false" ht="15" hidden="false" customHeight="false" outlineLevel="0" collapsed="false">
      <c r="AD696" s="0" t="s">
        <v>900</v>
      </c>
    </row>
    <row r="697" customFormat="false" ht="15" hidden="false" customHeight="false" outlineLevel="0" collapsed="false">
      <c r="AD697" s="0" t="s">
        <v>901</v>
      </c>
    </row>
    <row r="698" customFormat="false" ht="15" hidden="false" customHeight="false" outlineLevel="0" collapsed="false">
      <c r="AD698" s="0" t="s">
        <v>902</v>
      </c>
    </row>
    <row r="699" customFormat="false" ht="15" hidden="false" customHeight="false" outlineLevel="0" collapsed="false">
      <c r="AD699" s="0" t="s">
        <v>903</v>
      </c>
    </row>
    <row r="700" customFormat="false" ht="15" hidden="false" customHeight="false" outlineLevel="0" collapsed="false">
      <c r="AD700" s="0" t="s">
        <v>904</v>
      </c>
    </row>
    <row r="701" customFormat="false" ht="15" hidden="false" customHeight="false" outlineLevel="0" collapsed="false">
      <c r="AD701" s="0" t="s">
        <v>905</v>
      </c>
    </row>
    <row r="702" customFormat="false" ht="15" hidden="false" customHeight="false" outlineLevel="0" collapsed="false">
      <c r="AD702" s="0" t="s">
        <v>906</v>
      </c>
    </row>
    <row r="703" customFormat="false" ht="15" hidden="false" customHeight="false" outlineLevel="0" collapsed="false">
      <c r="AD703" s="0" t="s">
        <v>907</v>
      </c>
    </row>
    <row r="704" customFormat="false" ht="15" hidden="false" customHeight="false" outlineLevel="0" collapsed="false">
      <c r="AD704" s="0" t="s">
        <v>908</v>
      </c>
    </row>
    <row r="705" customFormat="false" ht="15" hidden="false" customHeight="false" outlineLevel="0" collapsed="false">
      <c r="AD705" s="0" t="s">
        <v>909</v>
      </c>
    </row>
    <row r="706" customFormat="false" ht="15" hidden="false" customHeight="false" outlineLevel="0" collapsed="false">
      <c r="AD706" s="0" t="s">
        <v>910</v>
      </c>
    </row>
    <row r="707" customFormat="false" ht="15" hidden="false" customHeight="false" outlineLevel="0" collapsed="false">
      <c r="AD707" s="0" t="s">
        <v>911</v>
      </c>
    </row>
    <row r="708" customFormat="false" ht="15" hidden="false" customHeight="false" outlineLevel="0" collapsed="false">
      <c r="AD708" s="0" t="s">
        <v>912</v>
      </c>
    </row>
    <row r="709" customFormat="false" ht="15" hidden="false" customHeight="false" outlineLevel="0" collapsed="false">
      <c r="AD709" s="0" t="s">
        <v>913</v>
      </c>
    </row>
    <row r="710" customFormat="false" ht="15" hidden="false" customHeight="false" outlineLevel="0" collapsed="false">
      <c r="AD710" s="0" t="s">
        <v>914</v>
      </c>
    </row>
    <row r="711" customFormat="false" ht="15" hidden="false" customHeight="false" outlineLevel="0" collapsed="false">
      <c r="AD711" s="0" t="s">
        <v>915</v>
      </c>
    </row>
    <row r="712" customFormat="false" ht="15" hidden="false" customHeight="false" outlineLevel="0" collapsed="false">
      <c r="AD712" s="0" t="s">
        <v>916</v>
      </c>
    </row>
    <row r="713" customFormat="false" ht="15" hidden="false" customHeight="false" outlineLevel="0" collapsed="false">
      <c r="AD713" s="0" t="s">
        <v>917</v>
      </c>
    </row>
    <row r="714" customFormat="false" ht="15" hidden="false" customHeight="false" outlineLevel="0" collapsed="false">
      <c r="AD714" s="0" t="s">
        <v>918</v>
      </c>
    </row>
    <row r="715" customFormat="false" ht="15" hidden="false" customHeight="false" outlineLevel="0" collapsed="false">
      <c r="AD715" s="0" t="s">
        <v>919</v>
      </c>
    </row>
    <row r="716" customFormat="false" ht="15" hidden="false" customHeight="false" outlineLevel="0" collapsed="false">
      <c r="AD716" s="0" t="s">
        <v>920</v>
      </c>
    </row>
    <row r="717" customFormat="false" ht="15" hidden="false" customHeight="false" outlineLevel="0" collapsed="false">
      <c r="AD717" s="0" t="s">
        <v>921</v>
      </c>
    </row>
    <row r="718" customFormat="false" ht="15" hidden="false" customHeight="false" outlineLevel="0" collapsed="false">
      <c r="AD718" s="0" t="s">
        <v>922</v>
      </c>
    </row>
    <row r="719" customFormat="false" ht="15" hidden="false" customHeight="false" outlineLevel="0" collapsed="false">
      <c r="AD719" s="0" t="s">
        <v>923</v>
      </c>
    </row>
    <row r="720" customFormat="false" ht="15" hidden="false" customHeight="false" outlineLevel="0" collapsed="false">
      <c r="AD720" s="0" t="s">
        <v>924</v>
      </c>
    </row>
    <row r="721" customFormat="false" ht="15" hidden="false" customHeight="false" outlineLevel="0" collapsed="false">
      <c r="AD721" s="0" t="s">
        <v>925</v>
      </c>
    </row>
    <row r="722" customFormat="false" ht="15" hidden="false" customHeight="false" outlineLevel="0" collapsed="false">
      <c r="AD722" s="0" t="s">
        <v>926</v>
      </c>
    </row>
    <row r="723" customFormat="false" ht="15" hidden="false" customHeight="false" outlineLevel="0" collapsed="false">
      <c r="AD723" s="0" t="s">
        <v>927</v>
      </c>
    </row>
    <row r="724" customFormat="false" ht="15" hidden="false" customHeight="false" outlineLevel="0" collapsed="false">
      <c r="AD724" s="0" t="s">
        <v>928</v>
      </c>
    </row>
    <row r="725" customFormat="false" ht="15" hidden="false" customHeight="false" outlineLevel="0" collapsed="false">
      <c r="AD725" s="0" t="s">
        <v>929</v>
      </c>
    </row>
    <row r="726" customFormat="false" ht="15" hidden="false" customHeight="false" outlineLevel="0" collapsed="false">
      <c r="AD726" s="0" t="s">
        <v>930</v>
      </c>
    </row>
    <row r="727" customFormat="false" ht="15" hidden="false" customHeight="false" outlineLevel="0" collapsed="false">
      <c r="AD727" s="0" t="s">
        <v>931</v>
      </c>
    </row>
    <row r="728" customFormat="false" ht="15" hidden="false" customHeight="false" outlineLevel="0" collapsed="false">
      <c r="AD728" s="0" t="s">
        <v>932</v>
      </c>
    </row>
    <row r="729" customFormat="false" ht="15" hidden="false" customHeight="false" outlineLevel="0" collapsed="false">
      <c r="AD729" s="0" t="s">
        <v>933</v>
      </c>
    </row>
    <row r="730" customFormat="false" ht="15" hidden="false" customHeight="false" outlineLevel="0" collapsed="false">
      <c r="AD730" s="0" t="s">
        <v>934</v>
      </c>
    </row>
    <row r="731" customFormat="false" ht="15" hidden="false" customHeight="false" outlineLevel="0" collapsed="false">
      <c r="AD731" s="0" t="s">
        <v>935</v>
      </c>
    </row>
    <row r="732" customFormat="false" ht="15" hidden="false" customHeight="false" outlineLevel="0" collapsed="false">
      <c r="AD732" s="0" t="s">
        <v>936</v>
      </c>
    </row>
    <row r="733" customFormat="false" ht="15" hidden="false" customHeight="false" outlineLevel="0" collapsed="false">
      <c r="AD733" s="0" t="s">
        <v>937</v>
      </c>
    </row>
    <row r="734" customFormat="false" ht="15" hidden="false" customHeight="false" outlineLevel="0" collapsed="false">
      <c r="AD734" s="0" t="s">
        <v>938</v>
      </c>
    </row>
    <row r="735" customFormat="false" ht="15" hidden="false" customHeight="false" outlineLevel="0" collapsed="false">
      <c r="AD735" s="0" t="s">
        <v>939</v>
      </c>
    </row>
    <row r="736" customFormat="false" ht="15" hidden="false" customHeight="false" outlineLevel="0" collapsed="false">
      <c r="AD736" s="0" t="s">
        <v>940</v>
      </c>
    </row>
    <row r="737" customFormat="false" ht="15" hidden="false" customHeight="false" outlineLevel="0" collapsed="false">
      <c r="AD737" s="0" t="s">
        <v>941</v>
      </c>
    </row>
    <row r="738" customFormat="false" ht="15" hidden="false" customHeight="false" outlineLevel="0" collapsed="false">
      <c r="AD738" s="0" t="s">
        <v>942</v>
      </c>
    </row>
    <row r="739" customFormat="false" ht="15" hidden="false" customHeight="false" outlineLevel="0" collapsed="false">
      <c r="AD739" s="0" t="s">
        <v>943</v>
      </c>
    </row>
    <row r="740" customFormat="false" ht="15" hidden="false" customHeight="false" outlineLevel="0" collapsed="false">
      <c r="AD740" s="0" t="s">
        <v>944</v>
      </c>
    </row>
    <row r="741" customFormat="false" ht="15" hidden="false" customHeight="false" outlineLevel="0" collapsed="false">
      <c r="AD741" s="0" t="s">
        <v>945</v>
      </c>
    </row>
    <row r="742" customFormat="false" ht="15" hidden="false" customHeight="false" outlineLevel="0" collapsed="false">
      <c r="AD742" s="0" t="s">
        <v>946</v>
      </c>
    </row>
    <row r="743" customFormat="false" ht="15" hidden="false" customHeight="false" outlineLevel="0" collapsed="false">
      <c r="AD743" s="0" t="s">
        <v>947</v>
      </c>
    </row>
    <row r="744" customFormat="false" ht="15" hidden="false" customHeight="false" outlineLevel="0" collapsed="false">
      <c r="AD744" s="0" t="s">
        <v>948</v>
      </c>
    </row>
    <row r="745" customFormat="false" ht="15" hidden="false" customHeight="false" outlineLevel="0" collapsed="false">
      <c r="AD745" s="0" t="s">
        <v>949</v>
      </c>
    </row>
    <row r="746" customFormat="false" ht="15" hidden="false" customHeight="false" outlineLevel="0" collapsed="false">
      <c r="AD746" s="0" t="s">
        <v>950</v>
      </c>
    </row>
    <row r="747" customFormat="false" ht="15" hidden="false" customHeight="false" outlineLevel="0" collapsed="false">
      <c r="AD747" s="0" t="s">
        <v>951</v>
      </c>
    </row>
    <row r="748" customFormat="false" ht="15" hidden="false" customHeight="false" outlineLevel="0" collapsed="false">
      <c r="AD748" s="0" t="s">
        <v>952</v>
      </c>
    </row>
    <row r="749" customFormat="false" ht="15" hidden="false" customHeight="false" outlineLevel="0" collapsed="false">
      <c r="AD749" s="0" t="s">
        <v>953</v>
      </c>
    </row>
    <row r="750" customFormat="false" ht="15" hidden="false" customHeight="false" outlineLevel="0" collapsed="false">
      <c r="AD750" s="0" t="s">
        <v>954</v>
      </c>
    </row>
    <row r="751" customFormat="false" ht="15" hidden="false" customHeight="false" outlineLevel="0" collapsed="false">
      <c r="AD751" s="0" t="s">
        <v>955</v>
      </c>
    </row>
    <row r="752" customFormat="false" ht="15" hidden="false" customHeight="false" outlineLevel="0" collapsed="false">
      <c r="AD752" s="0" t="s">
        <v>956</v>
      </c>
    </row>
    <row r="753" customFormat="false" ht="15" hidden="false" customHeight="false" outlineLevel="0" collapsed="false">
      <c r="AD753" s="0" t="s">
        <v>957</v>
      </c>
    </row>
    <row r="754" customFormat="false" ht="15" hidden="false" customHeight="false" outlineLevel="0" collapsed="false">
      <c r="AD754" s="0" t="s">
        <v>958</v>
      </c>
    </row>
    <row r="755" customFormat="false" ht="15" hidden="false" customHeight="false" outlineLevel="0" collapsed="false">
      <c r="AD755" s="0" t="s">
        <v>959</v>
      </c>
    </row>
    <row r="756" customFormat="false" ht="15" hidden="false" customHeight="false" outlineLevel="0" collapsed="false">
      <c r="AD756" s="0" t="s">
        <v>960</v>
      </c>
    </row>
    <row r="757" customFormat="false" ht="15" hidden="false" customHeight="false" outlineLevel="0" collapsed="false">
      <c r="AD757" s="0" t="s">
        <v>961</v>
      </c>
    </row>
    <row r="758" customFormat="false" ht="15" hidden="false" customHeight="false" outlineLevel="0" collapsed="false">
      <c r="AD758" s="0" t="s">
        <v>962</v>
      </c>
    </row>
    <row r="759" customFormat="false" ht="15" hidden="false" customHeight="false" outlineLevel="0" collapsed="false">
      <c r="AD759" s="0" t="s">
        <v>963</v>
      </c>
    </row>
    <row r="760" customFormat="false" ht="15" hidden="false" customHeight="false" outlineLevel="0" collapsed="false">
      <c r="AD760" s="0" t="s">
        <v>964</v>
      </c>
    </row>
    <row r="761" customFormat="false" ht="15" hidden="false" customHeight="false" outlineLevel="0" collapsed="false">
      <c r="AD761" s="0" t="s">
        <v>965</v>
      </c>
    </row>
    <row r="762" customFormat="false" ht="15" hidden="false" customHeight="false" outlineLevel="0" collapsed="false">
      <c r="AD762" s="0" t="s">
        <v>966</v>
      </c>
    </row>
    <row r="763" customFormat="false" ht="15" hidden="false" customHeight="false" outlineLevel="0" collapsed="false">
      <c r="AD763" s="0" t="s">
        <v>967</v>
      </c>
    </row>
    <row r="764" customFormat="false" ht="15" hidden="false" customHeight="false" outlineLevel="0" collapsed="false">
      <c r="AD764" s="0" t="s">
        <v>968</v>
      </c>
    </row>
    <row r="765" customFormat="false" ht="15" hidden="false" customHeight="false" outlineLevel="0" collapsed="false">
      <c r="AD765" s="0" t="s">
        <v>969</v>
      </c>
    </row>
    <row r="766" customFormat="false" ht="15" hidden="false" customHeight="false" outlineLevel="0" collapsed="false">
      <c r="AD766" s="0" t="s">
        <v>970</v>
      </c>
    </row>
    <row r="767" customFormat="false" ht="15" hidden="false" customHeight="false" outlineLevel="0" collapsed="false">
      <c r="AD767" s="0" t="s">
        <v>971</v>
      </c>
    </row>
    <row r="768" customFormat="false" ht="15" hidden="false" customHeight="false" outlineLevel="0" collapsed="false">
      <c r="AD768" s="0" t="s">
        <v>972</v>
      </c>
    </row>
    <row r="769" customFormat="false" ht="15" hidden="false" customHeight="false" outlineLevel="0" collapsed="false">
      <c r="AD769" s="0" t="s">
        <v>973</v>
      </c>
    </row>
    <row r="770" customFormat="false" ht="15" hidden="false" customHeight="false" outlineLevel="0" collapsed="false">
      <c r="AD770" s="0" t="s">
        <v>974</v>
      </c>
    </row>
    <row r="771" customFormat="false" ht="15" hidden="false" customHeight="false" outlineLevel="0" collapsed="false">
      <c r="AD771" s="0" t="s">
        <v>975</v>
      </c>
    </row>
    <row r="772" customFormat="false" ht="15" hidden="false" customHeight="false" outlineLevel="0" collapsed="false">
      <c r="AD772" s="0" t="s">
        <v>976</v>
      </c>
    </row>
    <row r="773" customFormat="false" ht="15" hidden="false" customHeight="false" outlineLevel="0" collapsed="false">
      <c r="AD773" s="0" t="s">
        <v>977</v>
      </c>
    </row>
    <row r="774" customFormat="false" ht="15" hidden="false" customHeight="false" outlineLevel="0" collapsed="false">
      <c r="AD774" s="0" t="s">
        <v>978</v>
      </c>
    </row>
    <row r="775" customFormat="false" ht="15" hidden="false" customHeight="false" outlineLevel="0" collapsed="false">
      <c r="AD775" s="0" t="s">
        <v>979</v>
      </c>
    </row>
    <row r="776" customFormat="false" ht="15" hidden="false" customHeight="false" outlineLevel="0" collapsed="false">
      <c r="AD776" s="0" t="s">
        <v>980</v>
      </c>
    </row>
    <row r="777" customFormat="false" ht="15" hidden="false" customHeight="false" outlineLevel="0" collapsed="false">
      <c r="AD777" s="0" t="s">
        <v>981</v>
      </c>
    </row>
    <row r="778" customFormat="false" ht="15" hidden="false" customHeight="false" outlineLevel="0" collapsed="false">
      <c r="AD778" s="0" t="s">
        <v>982</v>
      </c>
    </row>
    <row r="779" customFormat="false" ht="15" hidden="false" customHeight="false" outlineLevel="0" collapsed="false">
      <c r="AD779" s="0" t="s">
        <v>983</v>
      </c>
    </row>
    <row r="780" customFormat="false" ht="15" hidden="false" customHeight="false" outlineLevel="0" collapsed="false">
      <c r="AD780" s="0" t="s">
        <v>984</v>
      </c>
    </row>
    <row r="781" customFormat="false" ht="15" hidden="false" customHeight="false" outlineLevel="0" collapsed="false">
      <c r="AD781" s="0" t="s">
        <v>985</v>
      </c>
    </row>
    <row r="782" customFormat="false" ht="15" hidden="false" customHeight="false" outlineLevel="0" collapsed="false">
      <c r="AD782" s="0" t="s">
        <v>986</v>
      </c>
    </row>
    <row r="783" customFormat="false" ht="15" hidden="false" customHeight="false" outlineLevel="0" collapsed="false">
      <c r="AD783" s="0" t="s">
        <v>987</v>
      </c>
    </row>
    <row r="784" customFormat="false" ht="15" hidden="false" customHeight="false" outlineLevel="0" collapsed="false">
      <c r="AD784" s="0" t="s">
        <v>988</v>
      </c>
    </row>
    <row r="785" customFormat="false" ht="15" hidden="false" customHeight="false" outlineLevel="0" collapsed="false">
      <c r="AD785" s="0" t="s">
        <v>989</v>
      </c>
    </row>
    <row r="786" customFormat="false" ht="15" hidden="false" customHeight="false" outlineLevel="0" collapsed="false">
      <c r="AD786" s="0" t="s">
        <v>990</v>
      </c>
    </row>
    <row r="787" customFormat="false" ht="15" hidden="false" customHeight="false" outlineLevel="0" collapsed="false">
      <c r="AD787" s="0" t="s">
        <v>991</v>
      </c>
    </row>
    <row r="788" customFormat="false" ht="15" hidden="false" customHeight="false" outlineLevel="0" collapsed="false">
      <c r="AD788" s="0" t="s">
        <v>992</v>
      </c>
    </row>
    <row r="789" customFormat="false" ht="15" hidden="false" customHeight="false" outlineLevel="0" collapsed="false">
      <c r="AD789" s="0" t="s">
        <v>993</v>
      </c>
    </row>
    <row r="790" customFormat="false" ht="15" hidden="false" customHeight="false" outlineLevel="0" collapsed="false">
      <c r="AD790" s="0" t="s">
        <v>994</v>
      </c>
    </row>
    <row r="791" customFormat="false" ht="15" hidden="false" customHeight="false" outlineLevel="0" collapsed="false">
      <c r="AD791" s="0" t="s">
        <v>995</v>
      </c>
    </row>
    <row r="792" customFormat="false" ht="15" hidden="false" customHeight="false" outlineLevel="0" collapsed="false">
      <c r="AD792" s="0" t="s">
        <v>996</v>
      </c>
    </row>
    <row r="793" customFormat="false" ht="15" hidden="false" customHeight="false" outlineLevel="0" collapsed="false">
      <c r="AD793" s="0" t="s">
        <v>997</v>
      </c>
    </row>
    <row r="794" customFormat="false" ht="15" hidden="false" customHeight="false" outlineLevel="0" collapsed="false">
      <c r="AD794" s="0" t="s">
        <v>998</v>
      </c>
    </row>
    <row r="795" customFormat="false" ht="15" hidden="false" customHeight="false" outlineLevel="0" collapsed="false">
      <c r="AD795" s="0" t="s">
        <v>999</v>
      </c>
    </row>
    <row r="796" customFormat="false" ht="15" hidden="false" customHeight="false" outlineLevel="0" collapsed="false">
      <c r="AD796" s="0" t="s">
        <v>1000</v>
      </c>
    </row>
    <row r="797" customFormat="false" ht="15" hidden="false" customHeight="false" outlineLevel="0" collapsed="false">
      <c r="AD797" s="0" t="s">
        <v>1001</v>
      </c>
    </row>
    <row r="798" customFormat="false" ht="15" hidden="false" customHeight="false" outlineLevel="0" collapsed="false">
      <c r="AD798" s="0" t="s">
        <v>1002</v>
      </c>
    </row>
    <row r="799" customFormat="false" ht="15" hidden="false" customHeight="false" outlineLevel="0" collapsed="false">
      <c r="AD799" s="0" t="s">
        <v>1003</v>
      </c>
    </row>
    <row r="800" customFormat="false" ht="15" hidden="false" customHeight="false" outlineLevel="0" collapsed="false">
      <c r="AD800" s="0" t="s">
        <v>1004</v>
      </c>
    </row>
    <row r="801" customFormat="false" ht="15" hidden="false" customHeight="false" outlineLevel="0" collapsed="false">
      <c r="AD801" s="0" t="s">
        <v>1005</v>
      </c>
    </row>
    <row r="802" customFormat="false" ht="15" hidden="false" customHeight="false" outlineLevel="0" collapsed="false">
      <c r="AD802" s="0" t="s">
        <v>1006</v>
      </c>
    </row>
    <row r="803" customFormat="false" ht="15" hidden="false" customHeight="false" outlineLevel="0" collapsed="false">
      <c r="AD803" s="0" t="s">
        <v>1007</v>
      </c>
    </row>
    <row r="804" customFormat="false" ht="15" hidden="false" customHeight="false" outlineLevel="0" collapsed="false">
      <c r="AD804" s="0" t="s">
        <v>1008</v>
      </c>
    </row>
    <row r="805" customFormat="false" ht="15" hidden="false" customHeight="false" outlineLevel="0" collapsed="false">
      <c r="AD805" s="0" t="s">
        <v>1009</v>
      </c>
    </row>
    <row r="806" customFormat="false" ht="15" hidden="false" customHeight="false" outlineLevel="0" collapsed="false">
      <c r="AD806" s="0" t="s">
        <v>1010</v>
      </c>
    </row>
    <row r="807" customFormat="false" ht="15" hidden="false" customHeight="false" outlineLevel="0" collapsed="false">
      <c r="AD807" s="0" t="s">
        <v>1011</v>
      </c>
    </row>
    <row r="808" customFormat="false" ht="15" hidden="false" customHeight="false" outlineLevel="0" collapsed="false">
      <c r="AD808" s="0" t="s">
        <v>1012</v>
      </c>
    </row>
    <row r="809" customFormat="false" ht="15" hidden="false" customHeight="false" outlineLevel="0" collapsed="false">
      <c r="AD809" s="0" t="s">
        <v>1013</v>
      </c>
    </row>
    <row r="810" customFormat="false" ht="15" hidden="false" customHeight="false" outlineLevel="0" collapsed="false">
      <c r="AD810" s="0" t="s">
        <v>1014</v>
      </c>
    </row>
    <row r="811" customFormat="false" ht="15" hidden="false" customHeight="false" outlineLevel="0" collapsed="false">
      <c r="AD811" s="0" t="s">
        <v>1015</v>
      </c>
    </row>
    <row r="812" customFormat="false" ht="15" hidden="false" customHeight="false" outlineLevel="0" collapsed="false">
      <c r="AD812" s="0" t="s">
        <v>1016</v>
      </c>
    </row>
    <row r="813" customFormat="false" ht="15" hidden="false" customHeight="false" outlineLevel="0" collapsed="false">
      <c r="AD813" s="0" t="s">
        <v>1017</v>
      </c>
    </row>
    <row r="814" customFormat="false" ht="15" hidden="false" customHeight="false" outlineLevel="0" collapsed="false">
      <c r="AD814" s="0" t="s">
        <v>1018</v>
      </c>
    </row>
    <row r="815" customFormat="false" ht="15" hidden="false" customHeight="false" outlineLevel="0" collapsed="false">
      <c r="AD815" s="0" t="s">
        <v>1019</v>
      </c>
    </row>
    <row r="816" customFormat="false" ht="15" hidden="false" customHeight="false" outlineLevel="0" collapsed="false">
      <c r="AD816" s="0" t="s">
        <v>1020</v>
      </c>
    </row>
    <row r="817" customFormat="false" ht="15" hidden="false" customHeight="false" outlineLevel="0" collapsed="false">
      <c r="AD817" s="0" t="s">
        <v>1021</v>
      </c>
    </row>
    <row r="818" customFormat="false" ht="15" hidden="false" customHeight="false" outlineLevel="0" collapsed="false">
      <c r="AD818" s="0" t="s">
        <v>1022</v>
      </c>
    </row>
    <row r="819" customFormat="false" ht="15" hidden="false" customHeight="false" outlineLevel="0" collapsed="false">
      <c r="AD819" s="0" t="s">
        <v>1023</v>
      </c>
    </row>
    <row r="820" customFormat="false" ht="15" hidden="false" customHeight="false" outlineLevel="0" collapsed="false">
      <c r="AD820" s="0" t="s">
        <v>1024</v>
      </c>
    </row>
    <row r="821" customFormat="false" ht="15" hidden="false" customHeight="false" outlineLevel="0" collapsed="false">
      <c r="AD821" s="0" t="s">
        <v>1025</v>
      </c>
    </row>
    <row r="822" customFormat="false" ht="15" hidden="false" customHeight="false" outlineLevel="0" collapsed="false">
      <c r="AD822" s="0" t="s">
        <v>1026</v>
      </c>
    </row>
    <row r="823" customFormat="false" ht="15" hidden="false" customHeight="false" outlineLevel="0" collapsed="false">
      <c r="AD823" s="0" t="s">
        <v>1027</v>
      </c>
    </row>
    <row r="824" customFormat="false" ht="15" hidden="false" customHeight="false" outlineLevel="0" collapsed="false">
      <c r="AD824" s="0" t="s">
        <v>1028</v>
      </c>
    </row>
    <row r="825" customFormat="false" ht="15" hidden="false" customHeight="false" outlineLevel="0" collapsed="false">
      <c r="AD825" s="0" t="s">
        <v>1029</v>
      </c>
    </row>
    <row r="826" customFormat="false" ht="15" hidden="false" customHeight="false" outlineLevel="0" collapsed="false">
      <c r="AD826" s="0" t="s">
        <v>1030</v>
      </c>
    </row>
    <row r="827" customFormat="false" ht="15" hidden="false" customHeight="false" outlineLevel="0" collapsed="false">
      <c r="AD827" s="0" t="s">
        <v>1031</v>
      </c>
    </row>
    <row r="828" customFormat="false" ht="15" hidden="false" customHeight="false" outlineLevel="0" collapsed="false">
      <c r="AD828" s="0" t="s">
        <v>1032</v>
      </c>
    </row>
    <row r="829" customFormat="false" ht="15" hidden="false" customHeight="false" outlineLevel="0" collapsed="false">
      <c r="AD829" s="0" t="s">
        <v>1033</v>
      </c>
    </row>
    <row r="830" customFormat="false" ht="15" hidden="false" customHeight="false" outlineLevel="0" collapsed="false">
      <c r="AD830" s="0" t="s">
        <v>1034</v>
      </c>
    </row>
    <row r="831" customFormat="false" ht="15" hidden="false" customHeight="false" outlineLevel="0" collapsed="false">
      <c r="AD831" s="0" t="s">
        <v>1035</v>
      </c>
    </row>
    <row r="832" customFormat="false" ht="15" hidden="false" customHeight="false" outlineLevel="0" collapsed="false">
      <c r="AD832" s="0" t="s">
        <v>1036</v>
      </c>
    </row>
    <row r="833" customFormat="false" ht="15" hidden="false" customHeight="false" outlineLevel="0" collapsed="false">
      <c r="AD833" s="0" t="s">
        <v>1037</v>
      </c>
    </row>
    <row r="834" customFormat="false" ht="15" hidden="false" customHeight="false" outlineLevel="0" collapsed="false">
      <c r="AD834" s="0" t="s">
        <v>1038</v>
      </c>
    </row>
    <row r="835" customFormat="false" ht="15" hidden="false" customHeight="false" outlineLevel="0" collapsed="false">
      <c r="AD835" s="0" t="s">
        <v>1039</v>
      </c>
    </row>
    <row r="836" customFormat="false" ht="15" hidden="false" customHeight="false" outlineLevel="0" collapsed="false">
      <c r="AD836" s="0" t="s">
        <v>1040</v>
      </c>
    </row>
    <row r="837" customFormat="false" ht="15" hidden="false" customHeight="false" outlineLevel="0" collapsed="false">
      <c r="AD837" s="0" t="s">
        <v>1041</v>
      </c>
    </row>
    <row r="838" customFormat="false" ht="15" hidden="false" customHeight="false" outlineLevel="0" collapsed="false">
      <c r="AD838" s="0" t="s">
        <v>1042</v>
      </c>
    </row>
    <row r="839" customFormat="false" ht="15" hidden="false" customHeight="false" outlineLevel="0" collapsed="false">
      <c r="AD839" s="0" t="s">
        <v>1043</v>
      </c>
    </row>
    <row r="840" customFormat="false" ht="15" hidden="false" customHeight="false" outlineLevel="0" collapsed="false">
      <c r="AD840" s="0" t="s">
        <v>1044</v>
      </c>
    </row>
    <row r="841" customFormat="false" ht="15" hidden="false" customHeight="false" outlineLevel="0" collapsed="false">
      <c r="AD841" s="0" t="s">
        <v>1045</v>
      </c>
    </row>
    <row r="842" customFormat="false" ht="15" hidden="false" customHeight="false" outlineLevel="0" collapsed="false">
      <c r="AD842" s="0" t="s">
        <v>1046</v>
      </c>
    </row>
    <row r="843" customFormat="false" ht="15" hidden="false" customHeight="false" outlineLevel="0" collapsed="false">
      <c r="AD843" s="0" t="s">
        <v>1047</v>
      </c>
    </row>
    <row r="844" customFormat="false" ht="15" hidden="false" customHeight="false" outlineLevel="0" collapsed="false">
      <c r="AD844" s="0" t="s">
        <v>1048</v>
      </c>
    </row>
    <row r="845" customFormat="false" ht="15" hidden="false" customHeight="false" outlineLevel="0" collapsed="false">
      <c r="AD845" s="0" t="s">
        <v>1049</v>
      </c>
    </row>
    <row r="846" customFormat="false" ht="15" hidden="false" customHeight="false" outlineLevel="0" collapsed="false">
      <c r="AD846" s="0" t="s">
        <v>1050</v>
      </c>
    </row>
    <row r="847" customFormat="false" ht="15" hidden="false" customHeight="false" outlineLevel="0" collapsed="false">
      <c r="AD847" s="0" t="s">
        <v>1051</v>
      </c>
    </row>
    <row r="848" customFormat="false" ht="15" hidden="false" customHeight="false" outlineLevel="0" collapsed="false">
      <c r="AD848" s="0" t="s">
        <v>1052</v>
      </c>
    </row>
    <row r="849" customFormat="false" ht="15" hidden="false" customHeight="false" outlineLevel="0" collapsed="false">
      <c r="AD849" s="0" t="s">
        <v>1053</v>
      </c>
    </row>
    <row r="850" customFormat="false" ht="15" hidden="false" customHeight="false" outlineLevel="0" collapsed="false">
      <c r="AD850" s="0" t="s">
        <v>1054</v>
      </c>
    </row>
    <row r="851" customFormat="false" ht="15" hidden="false" customHeight="false" outlineLevel="0" collapsed="false">
      <c r="AD851" s="0" t="s">
        <v>1055</v>
      </c>
    </row>
    <row r="852" customFormat="false" ht="15" hidden="false" customHeight="false" outlineLevel="0" collapsed="false">
      <c r="AD852" s="0" t="s">
        <v>1056</v>
      </c>
    </row>
    <row r="853" customFormat="false" ht="15" hidden="false" customHeight="false" outlineLevel="0" collapsed="false">
      <c r="AD853" s="0" t="s">
        <v>1057</v>
      </c>
    </row>
    <row r="854" customFormat="false" ht="15" hidden="false" customHeight="false" outlineLevel="0" collapsed="false">
      <c r="AD854" s="0" t="s">
        <v>1058</v>
      </c>
    </row>
    <row r="855" customFormat="false" ht="15" hidden="false" customHeight="false" outlineLevel="0" collapsed="false">
      <c r="AD855" s="0" t="s">
        <v>1059</v>
      </c>
    </row>
    <row r="856" customFormat="false" ht="15" hidden="false" customHeight="false" outlineLevel="0" collapsed="false">
      <c r="AD856" s="0" t="s">
        <v>1060</v>
      </c>
    </row>
    <row r="857" customFormat="false" ht="15" hidden="false" customHeight="false" outlineLevel="0" collapsed="false">
      <c r="AD857" s="0" t="s">
        <v>1061</v>
      </c>
    </row>
    <row r="858" customFormat="false" ht="15" hidden="false" customHeight="false" outlineLevel="0" collapsed="false">
      <c r="AD858" s="0" t="s">
        <v>1062</v>
      </c>
    </row>
    <row r="859" customFormat="false" ht="15" hidden="false" customHeight="false" outlineLevel="0" collapsed="false">
      <c r="AD859" s="0" t="s">
        <v>1063</v>
      </c>
    </row>
    <row r="860" customFormat="false" ht="15" hidden="false" customHeight="false" outlineLevel="0" collapsed="false">
      <c r="AD860" s="0" t="s">
        <v>1064</v>
      </c>
    </row>
    <row r="861" customFormat="false" ht="15" hidden="false" customHeight="false" outlineLevel="0" collapsed="false">
      <c r="AD861" s="0" t="s">
        <v>1065</v>
      </c>
    </row>
    <row r="862" customFormat="false" ht="15" hidden="false" customHeight="false" outlineLevel="0" collapsed="false">
      <c r="AD862" s="0" t="s">
        <v>1066</v>
      </c>
    </row>
    <row r="863" customFormat="false" ht="15" hidden="false" customHeight="false" outlineLevel="0" collapsed="false">
      <c r="AD863" s="0" t="s">
        <v>1067</v>
      </c>
    </row>
    <row r="864" customFormat="false" ht="15" hidden="false" customHeight="false" outlineLevel="0" collapsed="false">
      <c r="AD864" s="0" t="s">
        <v>1068</v>
      </c>
    </row>
    <row r="865" customFormat="false" ht="15" hidden="false" customHeight="false" outlineLevel="0" collapsed="false">
      <c r="AD865" s="0" t="s">
        <v>1069</v>
      </c>
    </row>
    <row r="866" customFormat="false" ht="15" hidden="false" customHeight="false" outlineLevel="0" collapsed="false">
      <c r="AD866" s="0" t="s">
        <v>1070</v>
      </c>
    </row>
    <row r="867" customFormat="false" ht="15" hidden="false" customHeight="false" outlineLevel="0" collapsed="false">
      <c r="AD867" s="0" t="s">
        <v>1071</v>
      </c>
    </row>
    <row r="868" customFormat="false" ht="15" hidden="false" customHeight="false" outlineLevel="0" collapsed="false">
      <c r="AD868" s="0" t="s">
        <v>1072</v>
      </c>
    </row>
    <row r="869" customFormat="false" ht="15" hidden="false" customHeight="false" outlineLevel="0" collapsed="false">
      <c r="AD869" s="0" t="s">
        <v>1073</v>
      </c>
    </row>
    <row r="870" customFormat="false" ht="15" hidden="false" customHeight="false" outlineLevel="0" collapsed="false">
      <c r="AD870" s="0" t="s">
        <v>1074</v>
      </c>
    </row>
    <row r="871" customFormat="false" ht="15" hidden="false" customHeight="false" outlineLevel="0" collapsed="false">
      <c r="AD871" s="0" t="s">
        <v>1075</v>
      </c>
    </row>
    <row r="872" customFormat="false" ht="15" hidden="false" customHeight="false" outlineLevel="0" collapsed="false">
      <c r="AD872" s="0" t="s">
        <v>1076</v>
      </c>
    </row>
    <row r="873" customFormat="false" ht="15" hidden="false" customHeight="false" outlineLevel="0" collapsed="false">
      <c r="AD873" s="0" t="s">
        <v>1077</v>
      </c>
    </row>
    <row r="874" customFormat="false" ht="15" hidden="false" customHeight="false" outlineLevel="0" collapsed="false">
      <c r="AD874" s="0" t="s">
        <v>1078</v>
      </c>
    </row>
    <row r="875" customFormat="false" ht="15" hidden="false" customHeight="false" outlineLevel="0" collapsed="false">
      <c r="AD875" s="0" t="s">
        <v>1079</v>
      </c>
    </row>
    <row r="876" customFormat="false" ht="15" hidden="false" customHeight="false" outlineLevel="0" collapsed="false">
      <c r="AD876" s="0" t="s">
        <v>1080</v>
      </c>
    </row>
    <row r="877" customFormat="false" ht="15" hidden="false" customHeight="false" outlineLevel="0" collapsed="false">
      <c r="AD877" s="0" t="s">
        <v>1081</v>
      </c>
    </row>
    <row r="878" customFormat="false" ht="15" hidden="false" customHeight="false" outlineLevel="0" collapsed="false">
      <c r="AD878" s="0" t="s">
        <v>1082</v>
      </c>
    </row>
    <row r="879" customFormat="false" ht="15" hidden="false" customHeight="false" outlineLevel="0" collapsed="false">
      <c r="AD879" s="0" t="s">
        <v>1083</v>
      </c>
    </row>
    <row r="880" customFormat="false" ht="15" hidden="false" customHeight="false" outlineLevel="0" collapsed="false">
      <c r="AD880" s="0" t="s">
        <v>1084</v>
      </c>
    </row>
    <row r="881" customFormat="false" ht="15" hidden="false" customHeight="false" outlineLevel="0" collapsed="false">
      <c r="AD881" s="0" t="s">
        <v>1085</v>
      </c>
    </row>
    <row r="882" customFormat="false" ht="15" hidden="false" customHeight="false" outlineLevel="0" collapsed="false">
      <c r="AD882" s="0" t="s">
        <v>1086</v>
      </c>
    </row>
    <row r="883" customFormat="false" ht="15" hidden="false" customHeight="false" outlineLevel="0" collapsed="false">
      <c r="AD883" s="0" t="s">
        <v>1087</v>
      </c>
    </row>
    <row r="884" customFormat="false" ht="15" hidden="false" customHeight="false" outlineLevel="0" collapsed="false">
      <c r="AD884" s="0" t="s">
        <v>1088</v>
      </c>
    </row>
    <row r="885" customFormat="false" ht="15" hidden="false" customHeight="false" outlineLevel="0" collapsed="false">
      <c r="AD885" s="0" t="s">
        <v>1089</v>
      </c>
    </row>
    <row r="886" customFormat="false" ht="15" hidden="false" customHeight="false" outlineLevel="0" collapsed="false">
      <c r="AD886" s="0" t="s">
        <v>1090</v>
      </c>
    </row>
    <row r="887" customFormat="false" ht="15" hidden="false" customHeight="false" outlineLevel="0" collapsed="false">
      <c r="AD887" s="0" t="s">
        <v>1091</v>
      </c>
    </row>
    <row r="888" customFormat="false" ht="15" hidden="false" customHeight="false" outlineLevel="0" collapsed="false">
      <c r="AD888" s="0" t="s">
        <v>1092</v>
      </c>
    </row>
    <row r="889" customFormat="false" ht="15" hidden="false" customHeight="false" outlineLevel="0" collapsed="false">
      <c r="AD889" s="0" t="s">
        <v>1093</v>
      </c>
    </row>
    <row r="890" customFormat="false" ht="15" hidden="false" customHeight="false" outlineLevel="0" collapsed="false">
      <c r="AD890" s="0" t="s">
        <v>1094</v>
      </c>
    </row>
    <row r="891" customFormat="false" ht="15" hidden="false" customHeight="false" outlineLevel="0" collapsed="false">
      <c r="AD891" s="0" t="s">
        <v>1095</v>
      </c>
    </row>
    <row r="892" customFormat="false" ht="15" hidden="false" customHeight="false" outlineLevel="0" collapsed="false">
      <c r="AD892" s="0" t="s">
        <v>1096</v>
      </c>
    </row>
    <row r="893" customFormat="false" ht="15" hidden="false" customHeight="false" outlineLevel="0" collapsed="false">
      <c r="AD893" s="0" t="s">
        <v>1097</v>
      </c>
    </row>
    <row r="894" customFormat="false" ht="15" hidden="false" customHeight="false" outlineLevel="0" collapsed="false">
      <c r="AD894" s="0" t="s">
        <v>1098</v>
      </c>
    </row>
    <row r="895" customFormat="false" ht="15" hidden="false" customHeight="false" outlineLevel="0" collapsed="false">
      <c r="AD895" s="0" t="s">
        <v>1099</v>
      </c>
    </row>
    <row r="896" customFormat="false" ht="15" hidden="false" customHeight="false" outlineLevel="0" collapsed="false">
      <c r="AD896" s="0" t="s">
        <v>1100</v>
      </c>
    </row>
    <row r="897" customFormat="false" ht="15" hidden="false" customHeight="false" outlineLevel="0" collapsed="false">
      <c r="AD897" s="0" t="s">
        <v>1101</v>
      </c>
    </row>
    <row r="898" customFormat="false" ht="15" hidden="false" customHeight="false" outlineLevel="0" collapsed="false">
      <c r="AD898" s="0" t="s">
        <v>1102</v>
      </c>
    </row>
    <row r="899" customFormat="false" ht="15" hidden="false" customHeight="false" outlineLevel="0" collapsed="false">
      <c r="AD899" s="0" t="s">
        <v>1103</v>
      </c>
    </row>
    <row r="900" customFormat="false" ht="15" hidden="false" customHeight="false" outlineLevel="0" collapsed="false">
      <c r="AD900" s="0" t="s">
        <v>1104</v>
      </c>
    </row>
    <row r="901" customFormat="false" ht="15" hidden="false" customHeight="false" outlineLevel="0" collapsed="false">
      <c r="AD901" s="0" t="s">
        <v>1105</v>
      </c>
    </row>
    <row r="902" customFormat="false" ht="15" hidden="false" customHeight="false" outlineLevel="0" collapsed="false">
      <c r="AD902" s="0" t="s">
        <v>1106</v>
      </c>
    </row>
    <row r="903" customFormat="false" ht="15" hidden="false" customHeight="false" outlineLevel="0" collapsed="false">
      <c r="AD903" s="0" t="s">
        <v>1107</v>
      </c>
    </row>
    <row r="904" customFormat="false" ht="15" hidden="false" customHeight="false" outlineLevel="0" collapsed="false">
      <c r="AD904" s="0" t="s">
        <v>1108</v>
      </c>
    </row>
    <row r="905" customFormat="false" ht="15" hidden="false" customHeight="false" outlineLevel="0" collapsed="false">
      <c r="AD905" s="0" t="s">
        <v>1109</v>
      </c>
    </row>
    <row r="906" customFormat="false" ht="15" hidden="false" customHeight="false" outlineLevel="0" collapsed="false">
      <c r="AD906" s="0" t="s">
        <v>1110</v>
      </c>
    </row>
    <row r="907" customFormat="false" ht="15" hidden="false" customHeight="false" outlineLevel="0" collapsed="false">
      <c r="AD907" s="0" t="s">
        <v>1111</v>
      </c>
    </row>
    <row r="908" customFormat="false" ht="15" hidden="false" customHeight="false" outlineLevel="0" collapsed="false">
      <c r="AD908" s="0" t="s">
        <v>1112</v>
      </c>
    </row>
    <row r="909" customFormat="false" ht="15" hidden="false" customHeight="false" outlineLevel="0" collapsed="false">
      <c r="AD909" s="0" t="s">
        <v>1113</v>
      </c>
    </row>
    <row r="910" customFormat="false" ht="15" hidden="false" customHeight="false" outlineLevel="0" collapsed="false">
      <c r="AD910" s="0" t="s">
        <v>1114</v>
      </c>
    </row>
    <row r="911" customFormat="false" ht="15" hidden="false" customHeight="false" outlineLevel="0" collapsed="false">
      <c r="AD911" s="0" t="s">
        <v>1115</v>
      </c>
    </row>
    <row r="912" customFormat="false" ht="15" hidden="false" customHeight="false" outlineLevel="0" collapsed="false">
      <c r="AD912" s="0" t="s">
        <v>1116</v>
      </c>
    </row>
    <row r="913" customFormat="false" ht="15" hidden="false" customHeight="false" outlineLevel="0" collapsed="false">
      <c r="AD913" s="0" t="s">
        <v>1117</v>
      </c>
    </row>
    <row r="914" customFormat="false" ht="15" hidden="false" customHeight="false" outlineLevel="0" collapsed="false">
      <c r="AD914" s="0" t="s">
        <v>1118</v>
      </c>
    </row>
    <row r="915" customFormat="false" ht="15" hidden="false" customHeight="false" outlineLevel="0" collapsed="false">
      <c r="AD915" s="0" t="s">
        <v>1119</v>
      </c>
    </row>
    <row r="916" customFormat="false" ht="15" hidden="false" customHeight="false" outlineLevel="0" collapsed="false">
      <c r="AD916" s="0" t="s">
        <v>1120</v>
      </c>
    </row>
    <row r="917" customFormat="false" ht="15" hidden="false" customHeight="false" outlineLevel="0" collapsed="false">
      <c r="AD917" s="0" t="s">
        <v>1121</v>
      </c>
    </row>
    <row r="918" customFormat="false" ht="15" hidden="false" customHeight="false" outlineLevel="0" collapsed="false">
      <c r="AD918" s="0" t="s">
        <v>1122</v>
      </c>
    </row>
    <row r="919" customFormat="false" ht="15" hidden="false" customHeight="false" outlineLevel="0" collapsed="false">
      <c r="AD919" s="0" t="s">
        <v>1123</v>
      </c>
    </row>
    <row r="920" customFormat="false" ht="15" hidden="false" customHeight="false" outlineLevel="0" collapsed="false">
      <c r="AD920" s="0" t="s">
        <v>1124</v>
      </c>
    </row>
    <row r="921" customFormat="false" ht="15" hidden="false" customHeight="false" outlineLevel="0" collapsed="false">
      <c r="AD921" s="0" t="s">
        <v>1125</v>
      </c>
    </row>
    <row r="922" customFormat="false" ht="15" hidden="false" customHeight="false" outlineLevel="0" collapsed="false">
      <c r="AD922" s="0" t="s">
        <v>1126</v>
      </c>
    </row>
    <row r="923" customFormat="false" ht="15" hidden="false" customHeight="false" outlineLevel="0" collapsed="false">
      <c r="AD923" s="0" t="s">
        <v>1127</v>
      </c>
    </row>
    <row r="924" customFormat="false" ht="15" hidden="false" customHeight="false" outlineLevel="0" collapsed="false">
      <c r="AD924" s="0" t="s">
        <v>1128</v>
      </c>
    </row>
    <row r="925" customFormat="false" ht="15" hidden="false" customHeight="false" outlineLevel="0" collapsed="false">
      <c r="AD925" s="0" t="s">
        <v>1129</v>
      </c>
    </row>
    <row r="926" customFormat="false" ht="15" hidden="false" customHeight="false" outlineLevel="0" collapsed="false">
      <c r="AD926" s="0" t="s">
        <v>1130</v>
      </c>
    </row>
    <row r="927" customFormat="false" ht="15" hidden="false" customHeight="false" outlineLevel="0" collapsed="false">
      <c r="AD927" s="0" t="s">
        <v>1131</v>
      </c>
    </row>
    <row r="928" customFormat="false" ht="15" hidden="false" customHeight="false" outlineLevel="0" collapsed="false">
      <c r="AD928" s="0" t="s">
        <v>1132</v>
      </c>
    </row>
    <row r="929" customFormat="false" ht="15" hidden="false" customHeight="false" outlineLevel="0" collapsed="false">
      <c r="AD929" s="0" t="s">
        <v>1133</v>
      </c>
    </row>
    <row r="930" customFormat="false" ht="15" hidden="false" customHeight="false" outlineLevel="0" collapsed="false">
      <c r="AD930" s="0" t="s">
        <v>1134</v>
      </c>
    </row>
    <row r="931" customFormat="false" ht="15" hidden="false" customHeight="false" outlineLevel="0" collapsed="false">
      <c r="AD931" s="0" t="s">
        <v>1135</v>
      </c>
    </row>
    <row r="932" customFormat="false" ht="15" hidden="false" customHeight="false" outlineLevel="0" collapsed="false">
      <c r="AD932" s="0" t="s">
        <v>1136</v>
      </c>
    </row>
    <row r="933" customFormat="false" ht="15" hidden="false" customHeight="false" outlineLevel="0" collapsed="false">
      <c r="AD933" s="0" t="s">
        <v>1137</v>
      </c>
    </row>
    <row r="934" customFormat="false" ht="15" hidden="false" customHeight="false" outlineLevel="0" collapsed="false">
      <c r="AD934" s="0" t="s">
        <v>1138</v>
      </c>
    </row>
    <row r="935" customFormat="false" ht="15" hidden="false" customHeight="false" outlineLevel="0" collapsed="false">
      <c r="AD935" s="0" t="s">
        <v>1139</v>
      </c>
    </row>
    <row r="936" customFormat="false" ht="15" hidden="false" customHeight="false" outlineLevel="0" collapsed="false">
      <c r="AD936" s="0" t="s">
        <v>1140</v>
      </c>
    </row>
    <row r="937" customFormat="false" ht="15" hidden="false" customHeight="false" outlineLevel="0" collapsed="false">
      <c r="AD937" s="0" t="s">
        <v>1141</v>
      </c>
    </row>
    <row r="938" customFormat="false" ht="15" hidden="false" customHeight="false" outlineLevel="0" collapsed="false">
      <c r="AD938" s="0" t="s">
        <v>1142</v>
      </c>
    </row>
    <row r="939" customFormat="false" ht="15" hidden="false" customHeight="false" outlineLevel="0" collapsed="false">
      <c r="AD939" s="0" t="s">
        <v>1143</v>
      </c>
    </row>
    <row r="940" customFormat="false" ht="15" hidden="false" customHeight="false" outlineLevel="0" collapsed="false">
      <c r="AD940" s="0" t="s">
        <v>1144</v>
      </c>
    </row>
    <row r="941" customFormat="false" ht="15" hidden="false" customHeight="false" outlineLevel="0" collapsed="false">
      <c r="AD941" s="0" t="s">
        <v>1145</v>
      </c>
    </row>
    <row r="942" customFormat="false" ht="15" hidden="false" customHeight="false" outlineLevel="0" collapsed="false">
      <c r="AD942" s="0" t="s">
        <v>1146</v>
      </c>
    </row>
    <row r="943" customFormat="false" ht="15" hidden="false" customHeight="false" outlineLevel="0" collapsed="false">
      <c r="AD943" s="0" t="s">
        <v>1147</v>
      </c>
    </row>
    <row r="944" customFormat="false" ht="15" hidden="false" customHeight="false" outlineLevel="0" collapsed="false">
      <c r="AD944" s="0" t="s">
        <v>1148</v>
      </c>
    </row>
    <row r="945" customFormat="false" ht="15" hidden="false" customHeight="false" outlineLevel="0" collapsed="false">
      <c r="AD945" s="0" t="s">
        <v>1149</v>
      </c>
    </row>
    <row r="946" customFormat="false" ht="15" hidden="false" customHeight="false" outlineLevel="0" collapsed="false">
      <c r="AD946" s="0" t="s">
        <v>1150</v>
      </c>
    </row>
    <row r="947" customFormat="false" ht="15" hidden="false" customHeight="false" outlineLevel="0" collapsed="false">
      <c r="AD947" s="0" t="s">
        <v>1151</v>
      </c>
    </row>
    <row r="948" customFormat="false" ht="15" hidden="false" customHeight="false" outlineLevel="0" collapsed="false">
      <c r="AD948" s="0" t="s">
        <v>1152</v>
      </c>
    </row>
    <row r="949" customFormat="false" ht="15" hidden="false" customHeight="false" outlineLevel="0" collapsed="false">
      <c r="AD949" s="0" t="s">
        <v>1153</v>
      </c>
    </row>
    <row r="950" customFormat="false" ht="15" hidden="false" customHeight="false" outlineLevel="0" collapsed="false">
      <c r="AD950" s="0" t="s">
        <v>1154</v>
      </c>
    </row>
    <row r="951" customFormat="false" ht="15" hidden="false" customHeight="false" outlineLevel="0" collapsed="false">
      <c r="AD951" s="0" t="s">
        <v>1155</v>
      </c>
    </row>
    <row r="952" customFormat="false" ht="15" hidden="false" customHeight="false" outlineLevel="0" collapsed="false">
      <c r="AD952" s="0" t="s">
        <v>1156</v>
      </c>
    </row>
    <row r="953" customFormat="false" ht="15" hidden="false" customHeight="false" outlineLevel="0" collapsed="false">
      <c r="AD953" s="0" t="s">
        <v>1157</v>
      </c>
    </row>
    <row r="954" customFormat="false" ht="15" hidden="false" customHeight="false" outlineLevel="0" collapsed="false">
      <c r="AD954" s="0" t="s">
        <v>1158</v>
      </c>
    </row>
    <row r="955" customFormat="false" ht="15" hidden="false" customHeight="false" outlineLevel="0" collapsed="false">
      <c r="AD955" s="0" t="s">
        <v>1159</v>
      </c>
    </row>
    <row r="956" customFormat="false" ht="15" hidden="false" customHeight="false" outlineLevel="0" collapsed="false">
      <c r="AD956" s="0" t="s">
        <v>1160</v>
      </c>
    </row>
    <row r="957" customFormat="false" ht="15" hidden="false" customHeight="false" outlineLevel="0" collapsed="false">
      <c r="AD957" s="0" t="s">
        <v>1161</v>
      </c>
    </row>
    <row r="958" customFormat="false" ht="15" hidden="false" customHeight="false" outlineLevel="0" collapsed="false">
      <c r="AD958" s="0" t="s">
        <v>1162</v>
      </c>
    </row>
    <row r="959" customFormat="false" ht="15" hidden="false" customHeight="false" outlineLevel="0" collapsed="false">
      <c r="AD959" s="0" t="s">
        <v>1163</v>
      </c>
    </row>
    <row r="960" customFormat="false" ht="15" hidden="false" customHeight="false" outlineLevel="0" collapsed="false">
      <c r="AD960" s="0" t="s">
        <v>1164</v>
      </c>
    </row>
    <row r="961" customFormat="false" ht="15" hidden="false" customHeight="false" outlineLevel="0" collapsed="false">
      <c r="AD961" s="0" t="s">
        <v>1165</v>
      </c>
    </row>
    <row r="962" customFormat="false" ht="15" hidden="false" customHeight="false" outlineLevel="0" collapsed="false">
      <c r="AD962" s="0" t="s">
        <v>1166</v>
      </c>
    </row>
    <row r="963" customFormat="false" ht="15" hidden="false" customHeight="false" outlineLevel="0" collapsed="false">
      <c r="AD963" s="0" t="s">
        <v>1167</v>
      </c>
    </row>
    <row r="964" customFormat="false" ht="15" hidden="false" customHeight="false" outlineLevel="0" collapsed="false">
      <c r="AD964" s="0" t="s">
        <v>1168</v>
      </c>
    </row>
    <row r="965" customFormat="false" ht="15" hidden="false" customHeight="false" outlineLevel="0" collapsed="false">
      <c r="AD965" s="0" t="s">
        <v>1169</v>
      </c>
    </row>
    <row r="966" customFormat="false" ht="15" hidden="false" customHeight="false" outlineLevel="0" collapsed="false">
      <c r="AD966" s="0" t="s">
        <v>1170</v>
      </c>
    </row>
    <row r="967" customFormat="false" ht="15" hidden="false" customHeight="false" outlineLevel="0" collapsed="false">
      <c r="AD967" s="0" t="s">
        <v>1171</v>
      </c>
    </row>
    <row r="968" customFormat="false" ht="15" hidden="false" customHeight="false" outlineLevel="0" collapsed="false">
      <c r="AD968" s="0" t="s">
        <v>1172</v>
      </c>
    </row>
    <row r="969" customFormat="false" ht="15" hidden="false" customHeight="false" outlineLevel="0" collapsed="false">
      <c r="AD969" s="0" t="s">
        <v>1173</v>
      </c>
    </row>
    <row r="970" customFormat="false" ht="15" hidden="false" customHeight="false" outlineLevel="0" collapsed="false">
      <c r="AD970" s="0" t="s">
        <v>1174</v>
      </c>
    </row>
    <row r="971" customFormat="false" ht="15" hidden="false" customHeight="false" outlineLevel="0" collapsed="false">
      <c r="AD971" s="0" t="s">
        <v>1175</v>
      </c>
    </row>
    <row r="972" customFormat="false" ht="15" hidden="false" customHeight="false" outlineLevel="0" collapsed="false">
      <c r="AD972" s="0" t="s">
        <v>1176</v>
      </c>
    </row>
    <row r="973" customFormat="false" ht="15" hidden="false" customHeight="false" outlineLevel="0" collapsed="false">
      <c r="AD973" s="0" t="s">
        <v>1177</v>
      </c>
    </row>
    <row r="974" customFormat="false" ht="15" hidden="false" customHeight="false" outlineLevel="0" collapsed="false">
      <c r="AD974" s="0" t="s">
        <v>1178</v>
      </c>
    </row>
    <row r="975" customFormat="false" ht="15" hidden="false" customHeight="false" outlineLevel="0" collapsed="false">
      <c r="AD975" s="0" t="s">
        <v>1179</v>
      </c>
    </row>
    <row r="976" customFormat="false" ht="15" hidden="false" customHeight="false" outlineLevel="0" collapsed="false">
      <c r="AD976" s="0" t="s">
        <v>1180</v>
      </c>
    </row>
    <row r="977" customFormat="false" ht="15" hidden="false" customHeight="false" outlineLevel="0" collapsed="false">
      <c r="AD977" s="0" t="s">
        <v>1181</v>
      </c>
    </row>
    <row r="978" customFormat="false" ht="15" hidden="false" customHeight="false" outlineLevel="0" collapsed="false">
      <c r="AD978" s="0" t="s">
        <v>1182</v>
      </c>
    </row>
    <row r="979" customFormat="false" ht="15" hidden="false" customHeight="false" outlineLevel="0" collapsed="false">
      <c r="AD979" s="0" t="s">
        <v>1183</v>
      </c>
    </row>
    <row r="980" customFormat="false" ht="15" hidden="false" customHeight="false" outlineLevel="0" collapsed="false">
      <c r="AD980" s="0" t="s">
        <v>1184</v>
      </c>
    </row>
    <row r="981" customFormat="false" ht="15" hidden="false" customHeight="false" outlineLevel="0" collapsed="false">
      <c r="AD981" s="0" t="s">
        <v>1185</v>
      </c>
    </row>
    <row r="982" customFormat="false" ht="15" hidden="false" customHeight="false" outlineLevel="0" collapsed="false">
      <c r="AD982" s="0" t="s">
        <v>1186</v>
      </c>
    </row>
    <row r="983" customFormat="false" ht="15" hidden="false" customHeight="false" outlineLevel="0" collapsed="false">
      <c r="AD983" s="0" t="s">
        <v>1187</v>
      </c>
    </row>
    <row r="984" customFormat="false" ht="15" hidden="false" customHeight="false" outlineLevel="0" collapsed="false">
      <c r="AD984" s="0" t="s">
        <v>1188</v>
      </c>
    </row>
    <row r="985" customFormat="false" ht="15" hidden="false" customHeight="false" outlineLevel="0" collapsed="false">
      <c r="AD985" s="0" t="s">
        <v>1189</v>
      </c>
    </row>
    <row r="986" customFormat="false" ht="15" hidden="false" customHeight="false" outlineLevel="0" collapsed="false">
      <c r="AD986" s="0" t="s">
        <v>1190</v>
      </c>
    </row>
    <row r="987" customFormat="false" ht="15" hidden="false" customHeight="false" outlineLevel="0" collapsed="false">
      <c r="AD987" s="0" t="s">
        <v>1191</v>
      </c>
    </row>
    <row r="988" customFormat="false" ht="15" hidden="false" customHeight="false" outlineLevel="0" collapsed="false">
      <c r="AD988" s="0" t="s">
        <v>1192</v>
      </c>
    </row>
    <row r="989" customFormat="false" ht="15" hidden="false" customHeight="false" outlineLevel="0" collapsed="false">
      <c r="AD989" s="0" t="s">
        <v>1193</v>
      </c>
    </row>
    <row r="990" customFormat="false" ht="15" hidden="false" customHeight="false" outlineLevel="0" collapsed="false">
      <c r="AD990" s="0" t="s">
        <v>1194</v>
      </c>
    </row>
    <row r="991" customFormat="false" ht="15" hidden="false" customHeight="false" outlineLevel="0" collapsed="false">
      <c r="AD991" s="0" t="s">
        <v>1195</v>
      </c>
    </row>
    <row r="992" customFormat="false" ht="15" hidden="false" customHeight="false" outlineLevel="0" collapsed="false">
      <c r="AD992" s="0" t="s">
        <v>1196</v>
      </c>
    </row>
    <row r="993" customFormat="false" ht="15" hidden="false" customHeight="false" outlineLevel="0" collapsed="false">
      <c r="AD993" s="0" t="s">
        <v>1197</v>
      </c>
    </row>
    <row r="994" customFormat="false" ht="15" hidden="false" customHeight="false" outlineLevel="0" collapsed="false">
      <c r="AD994" s="0" t="s">
        <v>1198</v>
      </c>
    </row>
    <row r="995" customFormat="false" ht="15" hidden="false" customHeight="false" outlineLevel="0" collapsed="false">
      <c r="AD995" s="0" t="s">
        <v>1199</v>
      </c>
    </row>
    <row r="996" customFormat="false" ht="15" hidden="false" customHeight="false" outlineLevel="0" collapsed="false">
      <c r="AD996" s="0" t="s">
        <v>1200</v>
      </c>
    </row>
    <row r="997" customFormat="false" ht="15" hidden="false" customHeight="false" outlineLevel="0" collapsed="false">
      <c r="AD997" s="0" t="s">
        <v>1201</v>
      </c>
    </row>
    <row r="998" customFormat="false" ht="15" hidden="false" customHeight="false" outlineLevel="0" collapsed="false">
      <c r="AD998" s="0" t="s">
        <v>1202</v>
      </c>
    </row>
    <row r="999" customFormat="false" ht="15" hidden="false" customHeight="false" outlineLevel="0" collapsed="false">
      <c r="AD999" s="0" t="s">
        <v>1203</v>
      </c>
    </row>
    <row r="1000" customFormat="false" ht="15" hidden="false" customHeight="false" outlineLevel="0" collapsed="false">
      <c r="AD1000" s="0" t="s">
        <v>1204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2026-09-29T01:34:29Z</dcterms:created>
  <dc:creator>KASETIDEA.com</dc:creator>
  <dc:description/>
  <dc:language>en-US</dc:language>
  <cp:lastModifiedBy/>
  <dcterms:modified xsi:type="dcterms:W3CDTF">2026-09-29T01:34:30Z</dcterms:modified>
  <cp:revision>0</cp:revision>
  <dc:subject/>
  <dc:title>ใบเสนอราคา Excel ฟรี - KASETIDEA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